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pietro.tarquini\Documents\Archivi notarili\Piano triennale fabbisogni\Piano 2026-2028\PIANO UFFICIALE MODIFICATO\"/>
    </mc:Choice>
  </mc:AlternateContent>
  <xr:revisionPtr revIDLastSave="0" documentId="13_ncr:1_{E790AC24-AC13-4BBA-9B96-853CB107C0F8}" xr6:coauthVersionLast="47" xr6:coauthVersionMax="47" xr10:uidLastSave="{00000000-0000-0000-0000-000000000000}"/>
  <bookViews>
    <workbookView xWindow="-120" yWindow="-120" windowWidth="29040" windowHeight="15840" firstSheet="11" activeTab="15" xr2:uid="{39188269-A14D-46DF-9B3F-0BF23996E854}"/>
  </bookViews>
  <sheets>
    <sheet name="Tab.1 valore finanziario D.O." sheetId="2" r:id="rId1"/>
    <sheet name="Tab. 3.1  Cessati anno 2025" sheetId="4" r:id="rId2"/>
    <sheet name="Tab.1_bis Riduzione DO" sheetId="19" r:id="rId3"/>
    <sheet name="Tab. 2.1  Presenti in servizio" sheetId="3" r:id="rId4"/>
    <sheet name="Tab. 2.2 Comandati out" sheetId="10" r:id="rId5"/>
    <sheet name="Tab. 3.2  Cessati anno 2026" sheetId="5" r:id="rId6"/>
    <sheet name="Tab. 3.3  Cessati anno 2027" sheetId="6" r:id="rId7"/>
    <sheet name="Tab. 3.4  Cessati anno 2027" sheetId="17" state="hidden" r:id="rId8"/>
    <sheet name="Tab. 4 Vacanze di Organico 2026" sheetId="20" r:id="rId9"/>
    <sheet name="Tab 4.1 Bandire e assumere 2026" sheetId="21" r:id="rId10"/>
    <sheet name="Tab. 4.2 Assunzioni  2026" sheetId="7" r:id="rId11"/>
    <sheet name="Tab. 4.3 Assunzioni 2027" sheetId="22" r:id="rId12"/>
    <sheet name="Tab. 4.4 Assunzioni 2028" sheetId="23" r:id="rId13"/>
    <sheet name="Tab.4.5 solo bandire  27 28 " sheetId="16" r:id="rId14"/>
    <sheet name="Tab. 5 Verifica tetto spesa" sheetId="11" r:id="rId15"/>
    <sheet name="Riepilogo Assunzioni 2025" sheetId="24" r:id="rId16"/>
  </sheets>
  <definedNames>
    <definedName name="_xlnm.Print_Area" localSheetId="15">'Riepilogo Assunzioni 2025'!$A$1:$H$68</definedName>
    <definedName name="_xlnm.Print_Area" localSheetId="1">'Tab. 3.1  Cessati anno 2025'!$A$1:$K$32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F8" i="20"/>
  <c r="K17" i="2" l="1"/>
  <c r="N27" i="7"/>
  <c r="N25" i="7"/>
  <c r="N23" i="7"/>
  <c r="T15" i="20" l="1"/>
  <c r="P15" i="20"/>
  <c r="O15" i="20"/>
  <c r="N15" i="20"/>
  <c r="M15" i="20"/>
  <c r="L18" i="21"/>
  <c r="L17" i="21"/>
  <c r="M17" i="21" s="1"/>
  <c r="N7" i="23"/>
  <c r="N7" i="22"/>
  <c r="N27" i="23"/>
  <c r="N26" i="23"/>
  <c r="N25" i="23"/>
  <c r="N24" i="23"/>
  <c r="N23" i="23"/>
  <c r="O27" i="22"/>
  <c r="N27" i="22"/>
  <c r="O26" i="22"/>
  <c r="N26" i="22"/>
  <c r="O25" i="22"/>
  <c r="N25" i="22"/>
  <c r="O24" i="22"/>
  <c r="N24" i="22"/>
  <c r="O23" i="22"/>
  <c r="N23" i="22"/>
  <c r="J7" i="7" l="1"/>
  <c r="K7" i="7"/>
  <c r="L7" i="7"/>
  <c r="M7" i="7"/>
  <c r="O23" i="7" s="1"/>
  <c r="J8" i="7"/>
  <c r="K8" i="7"/>
  <c r="L8" i="7"/>
  <c r="J11" i="7"/>
  <c r="K11" i="7"/>
  <c r="L11" i="7"/>
  <c r="M11" i="7"/>
  <c r="J12" i="7"/>
  <c r="K12" i="7"/>
  <c r="L12" i="7"/>
  <c r="M12" i="7"/>
  <c r="N19" i="23"/>
  <c r="N18" i="23"/>
  <c r="N17" i="23"/>
  <c r="N16" i="23"/>
  <c r="N15" i="23"/>
  <c r="O12" i="23"/>
  <c r="N12" i="23"/>
  <c r="N11" i="23"/>
  <c r="N8" i="23"/>
  <c r="K20" i="22"/>
  <c r="O19" i="22"/>
  <c r="N19" i="22"/>
  <c r="O18" i="22"/>
  <c r="N18" i="22"/>
  <c r="O17" i="22"/>
  <c r="N17" i="22"/>
  <c r="O16" i="22"/>
  <c r="N16" i="22"/>
  <c r="O15" i="22"/>
  <c r="N15" i="22"/>
  <c r="O12" i="22"/>
  <c r="N12" i="22"/>
  <c r="O11" i="22"/>
  <c r="N11" i="22"/>
  <c r="N8" i="22"/>
  <c r="O8" i="22"/>
  <c r="O7" i="22"/>
  <c r="N20" i="23" l="1"/>
  <c r="O12" i="7"/>
  <c r="O7" i="7"/>
  <c r="G14" i="2"/>
  <c r="I3" i="19"/>
  <c r="J19" i="4"/>
  <c r="J18" i="4"/>
  <c r="J17" i="4"/>
  <c r="Q18" i="7" l="1"/>
  <c r="Q16" i="7"/>
  <c r="D19" i="23"/>
  <c r="G19" i="23" s="1"/>
  <c r="H19" i="23" s="1"/>
  <c r="C19" i="23"/>
  <c r="D17" i="23"/>
  <c r="G17" i="23" s="1"/>
  <c r="C17" i="23"/>
  <c r="D15" i="23"/>
  <c r="C15" i="23"/>
  <c r="G15" i="23" s="1"/>
  <c r="D19" i="22"/>
  <c r="G19" i="22" s="1"/>
  <c r="C19" i="22"/>
  <c r="G17" i="22"/>
  <c r="H17" i="22" s="1"/>
  <c r="I17" i="22" s="1"/>
  <c r="D17" i="22"/>
  <c r="C17" i="22"/>
  <c r="D15" i="22"/>
  <c r="C15" i="22"/>
  <c r="G15" i="22" s="1"/>
  <c r="C16" i="6"/>
  <c r="C15" i="6"/>
  <c r="C14" i="6"/>
  <c r="C16" i="5"/>
  <c r="G16" i="5" s="1"/>
  <c r="C15" i="5"/>
  <c r="C14" i="5"/>
  <c r="C16" i="10"/>
  <c r="C15" i="10"/>
  <c r="C14" i="10"/>
  <c r="C16" i="3"/>
  <c r="C15" i="3"/>
  <c r="C14" i="3"/>
  <c r="C16" i="19"/>
  <c r="C15" i="19"/>
  <c r="C14" i="19"/>
  <c r="C16" i="4"/>
  <c r="C15" i="4"/>
  <c r="C14" i="4"/>
  <c r="C16" i="2"/>
  <c r="C15" i="2"/>
  <c r="C14" i="2"/>
  <c r="C19" i="7"/>
  <c r="C17" i="7"/>
  <c r="C15" i="7"/>
  <c r="K19" i="7"/>
  <c r="K18" i="7"/>
  <c r="K17" i="7"/>
  <c r="K16" i="7"/>
  <c r="K15" i="7"/>
  <c r="D19" i="7"/>
  <c r="D17" i="7"/>
  <c r="D15" i="7"/>
  <c r="D16" i="6"/>
  <c r="D15" i="6"/>
  <c r="D14" i="6"/>
  <c r="D16" i="5"/>
  <c r="D15" i="5"/>
  <c r="D14" i="5"/>
  <c r="D16" i="10"/>
  <c r="D15" i="10"/>
  <c r="D14" i="10"/>
  <c r="D16" i="3"/>
  <c r="D15" i="3"/>
  <c r="D14" i="3"/>
  <c r="D16" i="19"/>
  <c r="D15" i="19"/>
  <c r="D14" i="19"/>
  <c r="D16" i="4"/>
  <c r="D15" i="4"/>
  <c r="D14" i="4"/>
  <c r="D16" i="2"/>
  <c r="D15" i="2"/>
  <c r="D14" i="2"/>
  <c r="G8" i="6"/>
  <c r="G7" i="6"/>
  <c r="G8" i="5"/>
  <c r="G7" i="5"/>
  <c r="G8" i="10"/>
  <c r="G7" i="10"/>
  <c r="G8" i="3"/>
  <c r="G7" i="3"/>
  <c r="G8" i="19"/>
  <c r="G7" i="19"/>
  <c r="G8" i="2"/>
  <c r="AB13" i="20"/>
  <c r="AB12" i="20"/>
  <c r="AB11" i="20"/>
  <c r="AB10" i="20"/>
  <c r="AA8" i="20"/>
  <c r="AA7" i="20"/>
  <c r="Z8" i="20"/>
  <c r="Z7" i="20"/>
  <c r="G13" i="20"/>
  <c r="G12" i="20"/>
  <c r="G11" i="20"/>
  <c r="G10" i="20"/>
  <c r="G8" i="20"/>
  <c r="G7" i="20"/>
  <c r="F13" i="20"/>
  <c r="F12" i="20"/>
  <c r="F11" i="20"/>
  <c r="F10" i="20"/>
  <c r="F7" i="20"/>
  <c r="E13" i="20"/>
  <c r="E12" i="20"/>
  <c r="E11" i="20"/>
  <c r="E10" i="20"/>
  <c r="E8" i="20"/>
  <c r="E7" i="20"/>
  <c r="D8" i="23"/>
  <c r="G8" i="23" s="1"/>
  <c r="D7" i="23"/>
  <c r="G7" i="23" s="1"/>
  <c r="D8" i="22"/>
  <c r="G8" i="22" s="1"/>
  <c r="D7" i="22"/>
  <c r="G7" i="22" s="1"/>
  <c r="D8" i="7"/>
  <c r="G8" i="7" s="1"/>
  <c r="D7" i="7"/>
  <c r="G7" i="7" s="1"/>
  <c r="D8" i="6"/>
  <c r="D7" i="6"/>
  <c r="D8" i="5"/>
  <c r="D7" i="5"/>
  <c r="D8" i="10"/>
  <c r="D7" i="10"/>
  <c r="D8" i="3"/>
  <c r="D7" i="3"/>
  <c r="D8" i="19"/>
  <c r="D7" i="19"/>
  <c r="D8" i="4"/>
  <c r="G8" i="4" s="1"/>
  <c r="D7" i="4"/>
  <c r="G7" i="4" s="1"/>
  <c r="D8" i="2"/>
  <c r="D7" i="2"/>
  <c r="G7" i="2" s="1"/>
  <c r="J19" i="6"/>
  <c r="J18" i="6"/>
  <c r="J17" i="6"/>
  <c r="O25" i="7" l="1"/>
  <c r="H15" i="23"/>
  <c r="I15" i="23" s="1"/>
  <c r="O15" i="23" s="1"/>
  <c r="H17" i="23"/>
  <c r="I17" i="23" s="1"/>
  <c r="I19" i="23"/>
  <c r="O19" i="23" s="1"/>
  <c r="H15" i="22"/>
  <c r="I15" i="22" s="1"/>
  <c r="I16" i="22" s="1"/>
  <c r="H19" i="22"/>
  <c r="I19" i="22"/>
  <c r="I18" i="22" s="1"/>
  <c r="K20" i="7"/>
  <c r="F15" i="20"/>
  <c r="H16" i="5"/>
  <c r="I16" i="5" s="1"/>
  <c r="K16" i="5" s="1"/>
  <c r="L17" i="3"/>
  <c r="K17" i="3"/>
  <c r="M15" i="7"/>
  <c r="M17" i="7"/>
  <c r="M19" i="7"/>
  <c r="M16" i="7"/>
  <c r="M18" i="7"/>
  <c r="N24" i="7" l="1"/>
  <c r="O24" i="7"/>
  <c r="I18" i="23"/>
  <c r="O18" i="23" s="1"/>
  <c r="O17" i="23"/>
  <c r="I16" i="23"/>
  <c r="O16" i="23" s="1"/>
  <c r="G16" i="6"/>
  <c r="G15" i="6"/>
  <c r="I11" i="6"/>
  <c r="K11" i="6" s="1"/>
  <c r="D11" i="6"/>
  <c r="C11" i="6"/>
  <c r="J19" i="5"/>
  <c r="J18" i="5"/>
  <c r="J17" i="5"/>
  <c r="G15" i="5"/>
  <c r="I11" i="5"/>
  <c r="K11" i="5" s="1"/>
  <c r="D11" i="5"/>
  <c r="C11" i="5"/>
  <c r="I11" i="23"/>
  <c r="O11" i="23" s="1"/>
  <c r="D11" i="23"/>
  <c r="C11" i="23"/>
  <c r="I11" i="22"/>
  <c r="D11" i="22"/>
  <c r="C11" i="22"/>
  <c r="H7" i="22"/>
  <c r="G15" i="7"/>
  <c r="I11" i="7"/>
  <c r="D11" i="7"/>
  <c r="C11" i="7"/>
  <c r="J17" i="10"/>
  <c r="G15" i="10"/>
  <c r="G14" i="10"/>
  <c r="K11" i="10"/>
  <c r="I11" i="10"/>
  <c r="D11" i="10"/>
  <c r="H11" i="10" s="1"/>
  <c r="C11" i="10"/>
  <c r="G16" i="3"/>
  <c r="G15" i="3"/>
  <c r="G14" i="3"/>
  <c r="I11" i="3"/>
  <c r="D11" i="3"/>
  <c r="C11" i="3"/>
  <c r="H11" i="3" s="1"/>
  <c r="G16" i="19"/>
  <c r="G14" i="19"/>
  <c r="I11" i="19"/>
  <c r="D11" i="19"/>
  <c r="C11" i="19"/>
  <c r="H11" i="19" s="1"/>
  <c r="G14" i="4"/>
  <c r="D11" i="4"/>
  <c r="C11" i="4"/>
  <c r="G16" i="2"/>
  <c r="I11" i="2"/>
  <c r="C17" i="21" s="1"/>
  <c r="D11" i="2"/>
  <c r="C11" i="2"/>
  <c r="H11" i="2" s="1"/>
  <c r="H11" i="23" l="1"/>
  <c r="G11" i="22"/>
  <c r="H11" i="7"/>
  <c r="G11" i="6"/>
  <c r="G16" i="10"/>
  <c r="H16" i="10" s="1"/>
  <c r="I16" i="10" s="1"/>
  <c r="K16" i="10" s="1"/>
  <c r="G11" i="10"/>
  <c r="G15" i="19"/>
  <c r="H15" i="19" s="1"/>
  <c r="I15" i="19" s="1"/>
  <c r="G11" i="19"/>
  <c r="H8" i="10"/>
  <c r="I8" i="10" s="1"/>
  <c r="K8" i="10" s="1"/>
  <c r="G15" i="2"/>
  <c r="H15" i="2" s="1"/>
  <c r="I15" i="2" s="1"/>
  <c r="C23" i="21" s="1"/>
  <c r="G14" i="6"/>
  <c r="H14" i="6" s="1"/>
  <c r="I14" i="6" s="1"/>
  <c r="K14" i="6" s="1"/>
  <c r="H11" i="6"/>
  <c r="H8" i="5"/>
  <c r="I8" i="5" s="1"/>
  <c r="K8" i="5" s="1"/>
  <c r="H11" i="5"/>
  <c r="H7" i="5"/>
  <c r="I7" i="5" s="1"/>
  <c r="K7" i="5" s="1"/>
  <c r="G11" i="5"/>
  <c r="G14" i="5"/>
  <c r="H14" i="5" s="1"/>
  <c r="I14" i="5" s="1"/>
  <c r="K14" i="5" s="1"/>
  <c r="G15" i="4"/>
  <c r="H8" i="4"/>
  <c r="I8" i="4" s="1"/>
  <c r="K8" i="4" s="1"/>
  <c r="G16" i="4"/>
  <c r="H16" i="4" s="1"/>
  <c r="I16" i="4" s="1"/>
  <c r="K16" i="4" s="1"/>
  <c r="G11" i="4"/>
  <c r="H11" i="4"/>
  <c r="H8" i="22"/>
  <c r="I8" i="22" s="1"/>
  <c r="H7" i="7"/>
  <c r="I7" i="7" s="1"/>
  <c r="G17" i="7"/>
  <c r="H17" i="7" s="1"/>
  <c r="I17" i="7" s="1"/>
  <c r="H8" i="7"/>
  <c r="I8" i="7" s="1"/>
  <c r="G19" i="7"/>
  <c r="H19" i="7" s="1"/>
  <c r="I19" i="7" s="1"/>
  <c r="H7" i="6"/>
  <c r="I7" i="6" s="1"/>
  <c r="K7" i="6" s="1"/>
  <c r="H15" i="6"/>
  <c r="I15" i="6" s="1"/>
  <c r="K15" i="6" s="1"/>
  <c r="H16" i="6"/>
  <c r="I16" i="6" s="1"/>
  <c r="K16" i="6" s="1"/>
  <c r="H8" i="6"/>
  <c r="I8" i="6" s="1"/>
  <c r="K8" i="6" s="1"/>
  <c r="H15" i="5"/>
  <c r="I15" i="5" s="1"/>
  <c r="K15" i="5" s="1"/>
  <c r="H8" i="23"/>
  <c r="I8" i="23" s="1"/>
  <c r="H7" i="23"/>
  <c r="I7" i="23" s="1"/>
  <c r="G11" i="23"/>
  <c r="I7" i="22"/>
  <c r="H11" i="22"/>
  <c r="H15" i="7"/>
  <c r="I15" i="7" s="1"/>
  <c r="G11" i="7"/>
  <c r="H15" i="10"/>
  <c r="I15" i="10" s="1"/>
  <c r="K15" i="10" s="1"/>
  <c r="H14" i="10"/>
  <c r="I14" i="10" s="1"/>
  <c r="K14" i="10" s="1"/>
  <c r="H7" i="10"/>
  <c r="I7" i="10" s="1"/>
  <c r="K7" i="10" s="1"/>
  <c r="H15" i="3"/>
  <c r="I15" i="3" s="1"/>
  <c r="H8" i="3"/>
  <c r="I8" i="3" s="1"/>
  <c r="H16" i="3"/>
  <c r="I16" i="3" s="1"/>
  <c r="H14" i="3"/>
  <c r="I14" i="3" s="1"/>
  <c r="H7" i="3"/>
  <c r="I7" i="3" s="1"/>
  <c r="G11" i="3"/>
  <c r="H8" i="19"/>
  <c r="I8" i="19" s="1"/>
  <c r="H16" i="19"/>
  <c r="I16" i="19" s="1"/>
  <c r="H7" i="19"/>
  <c r="I7" i="19" s="1"/>
  <c r="H14" i="19"/>
  <c r="I14" i="19" s="1"/>
  <c r="H14" i="4"/>
  <c r="I14" i="4" s="1"/>
  <c r="K14" i="4" s="1"/>
  <c r="H7" i="2"/>
  <c r="I7" i="2" s="1"/>
  <c r="H14" i="2"/>
  <c r="I14" i="2" s="1"/>
  <c r="C20" i="21" s="1"/>
  <c r="H8" i="2"/>
  <c r="H16" i="2"/>
  <c r="I16" i="2" s="1"/>
  <c r="C26" i="21" s="1"/>
  <c r="G11" i="2"/>
  <c r="O27" i="23" l="1"/>
  <c r="O23" i="23"/>
  <c r="O26" i="23"/>
  <c r="O7" i="23"/>
  <c r="O24" i="23"/>
  <c r="O25" i="23"/>
  <c r="O8" i="23"/>
  <c r="I11" i="4"/>
  <c r="K11" i="4" s="1"/>
  <c r="H7" i="4"/>
  <c r="I7" i="4" s="1"/>
  <c r="I8" i="2"/>
  <c r="C11" i="21" s="1"/>
  <c r="C10" i="21"/>
  <c r="K17" i="10"/>
  <c r="E8" i="11" s="1"/>
  <c r="K17" i="6"/>
  <c r="K19" i="6"/>
  <c r="K18" i="6"/>
  <c r="K27" i="6" s="1"/>
  <c r="K19" i="5"/>
  <c r="H15" i="4"/>
  <c r="I15" i="4" s="1"/>
  <c r="K15" i="4" s="1"/>
  <c r="K17" i="5"/>
  <c r="K26" i="5" s="1"/>
  <c r="L2" i="22" s="1"/>
  <c r="K18" i="5"/>
  <c r="K27" i="5" s="1"/>
  <c r="M2" i="22" s="1"/>
  <c r="I18" i="7"/>
  <c r="I16" i="7"/>
  <c r="E10" i="11" s="1"/>
  <c r="O20" i="23" l="1"/>
  <c r="K18" i="4"/>
  <c r="K28" i="4" s="1"/>
  <c r="E9" i="11"/>
  <c r="M2" i="23"/>
  <c r="K26" i="6"/>
  <c r="L2" i="23" s="1"/>
  <c r="K7" i="4"/>
  <c r="K17" i="4" s="1"/>
  <c r="K27" i="4" s="1"/>
  <c r="F56" i="24"/>
  <c r="F49" i="24"/>
  <c r="F41" i="24"/>
  <c r="F34" i="24"/>
  <c r="F22" i="24"/>
  <c r="F24" i="24" s="1"/>
  <c r="F15" i="24"/>
  <c r="S20" i="7"/>
  <c r="L18" i="7"/>
  <c r="L17" i="7"/>
  <c r="L16" i="7"/>
  <c r="L15" i="7"/>
  <c r="K11" i="19"/>
  <c r="J15" i="20"/>
  <c r="M20" i="23"/>
  <c r="L19" i="7"/>
  <c r="J19" i="7"/>
  <c r="J18" i="7"/>
  <c r="J17" i="7"/>
  <c r="J16" i="7"/>
  <c r="J15" i="7"/>
  <c r="U15" i="20"/>
  <c r="D10" i="21"/>
  <c r="D11" i="21"/>
  <c r="D17" i="21"/>
  <c r="D18" i="21"/>
  <c r="D21" i="21"/>
  <c r="D24" i="21"/>
  <c r="L26" i="21"/>
  <c r="M26" i="21" s="1"/>
  <c r="D26" i="21"/>
  <c r="L24" i="21"/>
  <c r="L23" i="21"/>
  <c r="M23" i="21" s="1"/>
  <c r="D23" i="21"/>
  <c r="C24" i="21"/>
  <c r="L21" i="21"/>
  <c r="L20" i="21"/>
  <c r="D20" i="21"/>
  <c r="C21" i="21"/>
  <c r="M18" i="21"/>
  <c r="L11" i="21"/>
  <c r="M11" i="21" s="1"/>
  <c r="L10" i="21"/>
  <c r="M10" i="21" s="1"/>
  <c r="V15" i="20"/>
  <c r="L15" i="20"/>
  <c r="K15" i="20"/>
  <c r="J17" i="19"/>
  <c r="I15" i="17"/>
  <c r="I13" i="17"/>
  <c r="I11" i="17"/>
  <c r="I8" i="17"/>
  <c r="I7" i="17"/>
  <c r="M14" i="3"/>
  <c r="M11" i="3"/>
  <c r="M8" i="3"/>
  <c r="M7" i="3"/>
  <c r="K7" i="2"/>
  <c r="M20" i="21" l="1"/>
  <c r="M28" i="21" s="1"/>
  <c r="L28" i="21"/>
  <c r="N26" i="7"/>
  <c r="O26" i="7"/>
  <c r="O27" i="7"/>
  <c r="L20" i="7"/>
  <c r="P2" i="21"/>
  <c r="M2" i="7"/>
  <c r="L2" i="21"/>
  <c r="L2" i="7"/>
  <c r="K19" i="4"/>
  <c r="N12" i="7"/>
  <c r="N18" i="7"/>
  <c r="O18" i="7"/>
  <c r="O16" i="7"/>
  <c r="N16" i="7"/>
  <c r="N19" i="7"/>
  <c r="O19" i="7"/>
  <c r="O17" i="7"/>
  <c r="N17" i="7"/>
  <c r="O15" i="7"/>
  <c r="N15" i="7"/>
  <c r="O11" i="7"/>
  <c r="N11" i="7"/>
  <c r="N8" i="7"/>
  <c r="N7" i="7"/>
  <c r="E15" i="20"/>
  <c r="H7" i="20"/>
  <c r="AA15" i="20"/>
  <c r="F58" i="24"/>
  <c r="F60" i="24" s="1"/>
  <c r="K7" i="19"/>
  <c r="Z15" i="20"/>
  <c r="AB15" i="20"/>
  <c r="J20" i="23"/>
  <c r="L20" i="23"/>
  <c r="L20" i="22"/>
  <c r="M20" i="22"/>
  <c r="J20" i="22"/>
  <c r="M24" i="21"/>
  <c r="H13" i="20"/>
  <c r="R13" i="20" s="1"/>
  <c r="X13" i="20" s="1"/>
  <c r="AD13" i="20" s="1"/>
  <c r="H11" i="20"/>
  <c r="R11" i="20" s="1"/>
  <c r="X11" i="20" s="1"/>
  <c r="AD11" i="20" s="1"/>
  <c r="G15" i="20"/>
  <c r="H12" i="20"/>
  <c r="R12" i="20" s="1"/>
  <c r="X12" i="20" s="1"/>
  <c r="AD12" i="20" s="1"/>
  <c r="H8" i="20"/>
  <c r="R8" i="20" s="1"/>
  <c r="H10" i="20"/>
  <c r="R10" i="20" s="1"/>
  <c r="X10" i="20" s="1"/>
  <c r="AD10" i="20" s="1"/>
  <c r="M21" i="21"/>
  <c r="K8" i="19"/>
  <c r="K15" i="19"/>
  <c r="K14" i="19"/>
  <c r="K16" i="19"/>
  <c r="N20" i="7" l="1"/>
  <c r="R7" i="20"/>
  <c r="X7" i="20" s="1"/>
  <c r="AD7" i="20" s="1"/>
  <c r="O20" i="7"/>
  <c r="X8" i="20"/>
  <c r="AD8" i="20" s="1"/>
  <c r="N20" i="22"/>
  <c r="D28" i="21"/>
  <c r="H15" i="20"/>
  <c r="K17" i="19"/>
  <c r="E21" i="16"/>
  <c r="D21" i="16"/>
  <c r="M20" i="7"/>
  <c r="J19" i="17"/>
  <c r="J18" i="17"/>
  <c r="J17" i="17"/>
  <c r="J17" i="3"/>
  <c r="J17" i="2"/>
  <c r="D15" i="17"/>
  <c r="D13" i="17"/>
  <c r="D11" i="17"/>
  <c r="F11" i="17" s="1"/>
  <c r="G11" i="17" s="1"/>
  <c r="H11" i="17" s="1"/>
  <c r="D8" i="17"/>
  <c r="G8" i="17" s="1"/>
  <c r="H8" i="17" s="1"/>
  <c r="D7" i="17"/>
  <c r="G7" i="17" s="1"/>
  <c r="H7" i="17" s="1"/>
  <c r="F15" i="17"/>
  <c r="G15" i="17" s="1"/>
  <c r="H15" i="17" s="1"/>
  <c r="F13" i="17"/>
  <c r="G13" i="17" s="1"/>
  <c r="H13" i="17" s="1"/>
  <c r="O20" i="22" l="1"/>
  <c r="K15" i="17"/>
  <c r="K8" i="17" l="1"/>
  <c r="K11" i="17"/>
  <c r="K7" i="17"/>
  <c r="K13" i="17"/>
  <c r="K18" i="17" l="1"/>
  <c r="K19" i="17"/>
  <c r="K17" i="17"/>
  <c r="J20" i="7"/>
  <c r="K11" i="2" l="1"/>
  <c r="K15" i="2"/>
  <c r="K16" i="2"/>
  <c r="M16" i="3"/>
  <c r="M15" i="3"/>
  <c r="M17" i="3" l="1"/>
  <c r="E7" i="11" s="1"/>
  <c r="C18" i="16"/>
  <c r="F18" i="16" s="1"/>
  <c r="K14" i="2"/>
  <c r="C11" i="16"/>
  <c r="F11" i="16" s="1"/>
  <c r="K8" i="2"/>
  <c r="C10" i="16"/>
  <c r="F10" i="16" s="1"/>
  <c r="C20" i="16"/>
  <c r="F20" i="16" s="1"/>
  <c r="C19" i="16"/>
  <c r="F19" i="16" s="1"/>
  <c r="C17" i="16"/>
  <c r="F17" i="16" s="1"/>
  <c r="E12" i="11"/>
  <c r="E11" i="11" l="1"/>
  <c r="E13" i="11" s="1"/>
  <c r="F21" i="16"/>
  <c r="H3" i="19" l="1"/>
  <c r="K3" i="19" s="1"/>
  <c r="E15" i="11"/>
  <c r="R15" i="20"/>
  <c r="AD15" i="20" l="1"/>
  <c r="X15" i="20"/>
</calcChain>
</file>

<file path=xl/sharedStrings.xml><?xml version="1.0" encoding="utf-8"?>
<sst xmlns="http://schemas.openxmlformats.org/spreadsheetml/2006/main" count="855" uniqueCount="309">
  <si>
    <t>Funzionario referente</t>
  </si>
  <si>
    <t>AMMINISTRAZIONE</t>
  </si>
  <si>
    <t>n. telefono</t>
  </si>
  <si>
    <t xml:space="preserve">E-mail PEC: </t>
  </si>
  <si>
    <t xml:space="preserve">                                                                                                                 E-mail  ______________________________________</t>
  </si>
  <si>
    <t>DIRIGENTI</t>
  </si>
  <si>
    <t>FASCIA</t>
  </si>
  <si>
    <t>PRIMA</t>
  </si>
  <si>
    <t>SECONDA</t>
  </si>
  <si>
    <t>AREE</t>
  </si>
  <si>
    <t xml:space="preserve">Retribuzione totale pro capite lordo dipendente   </t>
  </si>
  <si>
    <t>Funzionari</t>
  </si>
  <si>
    <t>Assistenti</t>
  </si>
  <si>
    <t>Operatori</t>
  </si>
  <si>
    <t>TOTALE</t>
  </si>
  <si>
    <t>di cui</t>
  </si>
  <si>
    <t>TOTALE  Dir. I Fascia</t>
  </si>
  <si>
    <t>TOTALE Dir. II fascia+Aree</t>
  </si>
  <si>
    <t>TOTALE complessivo</t>
  </si>
  <si>
    <t>Funzionari (PV)</t>
  </si>
  <si>
    <t>Assistenti (PV)</t>
  </si>
  <si>
    <t>ANNO DELLA PROGRAMMAZIONE</t>
  </si>
  <si>
    <t>+</t>
  </si>
  <si>
    <t>≤</t>
  </si>
  <si>
    <t>Stipendio CCNL 2019-2021 (13 mensilità)</t>
  </si>
  <si>
    <t xml:space="preserve">Retribuzione totale pro capite lordo dipendente </t>
  </si>
  <si>
    <t xml:space="preserve">Totale annuo pro-capite lordo stato   </t>
  </si>
  <si>
    <t xml:space="preserve">Retribuzione di posizione variabile    </t>
  </si>
  <si>
    <t xml:space="preserve">Retribuzione di risultato       </t>
  </si>
  <si>
    <t xml:space="preserve">Oneri riflessi 38,38% (32,70% su retribuzione di risultato)  </t>
  </si>
  <si>
    <t xml:space="preserve">Tabellare + IIS per 12 mensilità CCNL 2019-2021 </t>
  </si>
  <si>
    <t>Altra voce retributiva fondamentale</t>
  </si>
  <si>
    <t>Totale annuo pro-capite lordo dipendente</t>
  </si>
  <si>
    <t xml:space="preserve">Totale annuo pro-capite lordo stato </t>
  </si>
  <si>
    <t xml:space="preserve">VALORE FINANZIARIO DOTAZIONE ORGANICA    </t>
  </si>
  <si>
    <t xml:space="preserve">Unità in dotazione organica </t>
  </si>
  <si>
    <t xml:space="preserve">TOTALE ONERE PRESENTI IN SERVIZIO   (Ruolo + comandati in)     </t>
  </si>
  <si>
    <t xml:space="preserve">Totale unità cessate     </t>
  </si>
  <si>
    <t xml:space="preserve">TOTALE RISORSE DA CESSAZIONI </t>
  </si>
  <si>
    <t xml:space="preserve">TOTALE ONERI ASSUNZIONALI            </t>
  </si>
  <si>
    <t>Dirigenti</t>
  </si>
  <si>
    <t>Costo annuo 
pro-capite 
(lordo Stato)</t>
  </si>
  <si>
    <t>TIPOLOGIA DI RECLUTAMENTO</t>
  </si>
  <si>
    <t>Concorso pubblico</t>
  </si>
  <si>
    <t>AREE/
CATEGORIE/
QUALIFICHE</t>
  </si>
  <si>
    <t>Area EP</t>
  </si>
  <si>
    <t xml:space="preserve">Area Operatori </t>
  </si>
  <si>
    <t>Area Assistenti</t>
  </si>
  <si>
    <t>NOTE</t>
  </si>
  <si>
    <t xml:space="preserve">Funzionario referente: </t>
  </si>
  <si>
    <r>
      <t>n. telefono</t>
    </r>
    <r>
      <rPr>
        <sz val="12"/>
        <rFont val="Times New Roman"/>
        <family val="1"/>
      </rPr>
      <t xml:space="preserve"> </t>
    </r>
  </si>
  <si>
    <t>E-mail PEC:</t>
  </si>
  <si>
    <t>Area Funzionari</t>
  </si>
  <si>
    <t xml:space="preserve">Valore finanziario unità da assumere </t>
  </si>
  <si>
    <t>Tredicesima       (tabellare + IVC)</t>
  </si>
  <si>
    <t>Area Operatori</t>
  </si>
  <si>
    <t>Valore finanziario unità da assumere</t>
  </si>
  <si>
    <t xml:space="preserve">AREE
</t>
  </si>
  <si>
    <r>
      <t xml:space="preserve">Scorrimento graduatorie
</t>
    </r>
    <r>
      <rPr>
        <b/>
        <sz val="12"/>
        <color theme="5"/>
        <rFont val="Times New Roman"/>
        <family val="1"/>
      </rPr>
      <t>(2)</t>
    </r>
  </si>
  <si>
    <r>
      <t xml:space="preserve">Corso-concorso SNA </t>
    </r>
    <r>
      <rPr>
        <b/>
        <sz val="12"/>
        <color theme="5"/>
        <rFont val="Times New Roman"/>
        <family val="1"/>
      </rPr>
      <t>(5)</t>
    </r>
  </si>
  <si>
    <r>
      <rPr>
        <b/>
        <sz val="10"/>
        <color theme="5"/>
        <rFont val="Times New Roman"/>
        <family val="1"/>
      </rPr>
      <t xml:space="preserve">(1) </t>
    </r>
    <r>
      <rPr>
        <sz val="10"/>
        <rFont val="Times New Roman"/>
        <family val="1"/>
      </rPr>
      <t>o analoghi istituti con oneri a carico dell'amministrazione</t>
    </r>
  </si>
  <si>
    <r>
      <rPr>
        <b/>
        <sz val="10"/>
        <color theme="5"/>
        <rFont val="Times New Roman"/>
        <family val="1"/>
      </rPr>
      <t>(2)</t>
    </r>
    <r>
      <rPr>
        <sz val="10"/>
        <rFont val="Times New Roman"/>
        <family val="1"/>
      </rPr>
      <t xml:space="preserve">  la spesa relativa al personale comandato presso altra amministrazione (out), così come quella del personale in aspettativa e fuori ruolo, pur non essendo sostenuta dall' ente di appartenenza,  deve essere accantonata per il caso di rientro in servizio delle predette unità.</t>
    </r>
  </si>
  <si>
    <r>
      <t xml:space="preserve">Totale  comandati out </t>
    </r>
    <r>
      <rPr>
        <b/>
        <sz val="12"/>
        <color theme="5"/>
        <rFont val="Times New Roman"/>
        <family val="1"/>
      </rPr>
      <t xml:space="preserve">(1)   </t>
    </r>
  </si>
  <si>
    <t>IVC 2022-2024 per 13 mensilità con ulteriore incremento DDL Bilancio 2024</t>
  </si>
  <si>
    <t>IVC 2022-2024 per 12 mensilità  con ulteriore incremento DDL Bilancio 2024</t>
  </si>
  <si>
    <r>
      <rPr>
        <b/>
        <sz val="12"/>
        <color theme="5"/>
        <rFont val="Calibri"/>
        <family val="2"/>
      </rPr>
      <t xml:space="preserve">(1) </t>
    </r>
    <r>
      <rPr>
        <sz val="12"/>
        <color indexed="8"/>
        <rFont val="Calibri"/>
        <family val="2"/>
        <charset val="1"/>
      </rPr>
      <t>o analogo istituto non retribuito dall'amministrazio edi appartenenza, come aspettativa, personale fuori ruolo etc.</t>
    </r>
  </si>
  <si>
    <r>
      <t xml:space="preserve">EP </t>
    </r>
    <r>
      <rPr>
        <b/>
        <sz val="14"/>
        <color theme="5"/>
        <rFont val="Times New Roman"/>
        <family val="1"/>
      </rPr>
      <t>(3)</t>
    </r>
  </si>
  <si>
    <r>
      <rPr>
        <b/>
        <sz val="14"/>
        <color theme="5"/>
        <rFont val="Times New Roman"/>
        <family val="1"/>
      </rPr>
      <t>(1)</t>
    </r>
    <r>
      <rPr>
        <sz val="14"/>
        <color indexed="8"/>
        <rFont val="Times New Roman"/>
        <family val="1"/>
      </rPr>
      <t xml:space="preserve"> se prevista da normativa speciale</t>
    </r>
  </si>
  <si>
    <r>
      <t>Totale unità presenti di ruolo</t>
    </r>
    <r>
      <rPr>
        <b/>
        <sz val="14"/>
        <color rgb="FFFF0000"/>
        <rFont val="Times New Roman"/>
        <family val="1"/>
      </rPr>
      <t xml:space="preserve"> </t>
    </r>
    <r>
      <rPr>
        <b/>
        <sz val="14"/>
        <color theme="5"/>
        <rFont val="Times New Roman"/>
        <family val="1"/>
      </rPr>
      <t xml:space="preserve">(1)        </t>
    </r>
  </si>
  <si>
    <r>
      <t xml:space="preserve">Totale  comandati in </t>
    </r>
    <r>
      <rPr>
        <b/>
        <sz val="14"/>
        <color theme="5"/>
        <rFont val="Times New Roman"/>
        <family val="1"/>
      </rPr>
      <t xml:space="preserve">(2)      </t>
    </r>
  </si>
  <si>
    <r>
      <t>Totale  comandati in</t>
    </r>
    <r>
      <rPr>
        <b/>
        <sz val="14"/>
        <color theme="5"/>
        <rFont val="Times New Roman"/>
        <family val="1"/>
      </rPr>
      <t xml:space="preserve"> (2) </t>
    </r>
    <r>
      <rPr>
        <b/>
        <sz val="14"/>
        <color indexed="8"/>
        <rFont val="Times New Roman"/>
        <family val="1"/>
      </rPr>
      <t xml:space="preserve">     </t>
    </r>
  </si>
  <si>
    <r>
      <t xml:space="preserve">EP </t>
    </r>
    <r>
      <rPr>
        <sz val="14"/>
        <color theme="5"/>
        <rFont val="Times New Roman"/>
        <family val="1"/>
      </rPr>
      <t xml:space="preserve"> </t>
    </r>
    <r>
      <rPr>
        <b/>
        <sz val="14"/>
        <color theme="5"/>
        <rFont val="Times New Roman"/>
        <family val="1"/>
      </rPr>
      <t>(4)</t>
    </r>
  </si>
  <si>
    <r>
      <rPr>
        <b/>
        <sz val="14"/>
        <color theme="5"/>
        <rFont val="Times New Roman"/>
        <family val="1"/>
      </rPr>
      <t>(1)</t>
    </r>
    <r>
      <rPr>
        <b/>
        <sz val="14"/>
        <color rgb="FFFF0000"/>
        <rFont val="Times New Roman"/>
        <family val="1"/>
      </rPr>
      <t xml:space="preserve"> </t>
    </r>
    <r>
      <rPr>
        <sz val="14"/>
        <color indexed="8"/>
        <rFont val="Times New Roman"/>
        <family val="1"/>
      </rPr>
      <t>comprese unità in regime di part-time</t>
    </r>
  </si>
  <si>
    <r>
      <rPr>
        <b/>
        <sz val="14"/>
        <color theme="5"/>
        <rFont val="Times New Roman"/>
        <family val="1"/>
      </rPr>
      <t>(2)</t>
    </r>
    <r>
      <rPr>
        <b/>
        <sz val="14"/>
        <color rgb="FFFF0000"/>
        <rFont val="Times New Roman"/>
        <family val="1"/>
      </rPr>
      <t xml:space="preserve"> </t>
    </r>
    <r>
      <rPr>
        <sz val="14"/>
        <color indexed="8"/>
        <rFont val="Times New Roman"/>
        <family val="1"/>
      </rPr>
      <t xml:space="preserve">o analogo istituto con oneri a carico dell'Amministrazione </t>
    </r>
  </si>
  <si>
    <r>
      <rPr>
        <b/>
        <sz val="14"/>
        <color theme="5"/>
        <rFont val="Times New Roman"/>
        <family val="1"/>
      </rPr>
      <t>(3)</t>
    </r>
    <r>
      <rPr>
        <sz val="14"/>
        <rFont val="Times New Roman"/>
        <family val="1"/>
      </rPr>
      <t xml:space="preserve"> indicare percentuale applicata se diversa da quella indicata e conseguentemente adeguare gli importi</t>
    </r>
  </si>
  <si>
    <r>
      <rPr>
        <b/>
        <sz val="14"/>
        <color theme="5"/>
        <rFont val="Times New Roman"/>
        <family val="1"/>
      </rPr>
      <t>(2)</t>
    </r>
    <r>
      <rPr>
        <sz val="14"/>
        <color indexed="8"/>
        <rFont val="Times New Roman"/>
        <family val="1"/>
      </rPr>
      <t xml:space="preserve"> i</t>
    </r>
    <r>
      <rPr>
        <sz val="14"/>
        <rFont val="Times New Roman"/>
        <family val="1"/>
      </rPr>
      <t>ndicare percentuale applicata se diversa da quella indicata (oneri riflessi 38,38%= Pensione 24,2% + Buonuscita 5,68% + IRAP 8,5%) e conseguentemente adeguare gli importi</t>
    </r>
  </si>
  <si>
    <r>
      <t xml:space="preserve">Oneri riflessi
</t>
    </r>
    <r>
      <rPr>
        <b/>
        <sz val="14"/>
        <color theme="5"/>
        <rFont val="Times New Roman"/>
        <family val="1"/>
      </rPr>
      <t>(2)</t>
    </r>
  </si>
  <si>
    <r>
      <t>PRIMA</t>
    </r>
    <r>
      <rPr>
        <b/>
        <sz val="14"/>
        <color theme="5"/>
        <rFont val="Times New Roman"/>
        <family val="1"/>
      </rPr>
      <t xml:space="preserve"> (2)</t>
    </r>
  </si>
  <si>
    <r>
      <rPr>
        <b/>
        <sz val="14"/>
        <color theme="5"/>
        <rFont val="Times New Roman"/>
        <family val="1"/>
      </rPr>
      <t>(1)</t>
    </r>
    <r>
      <rPr>
        <sz val="14"/>
        <color theme="5"/>
        <rFont val="Times New Roman"/>
        <family val="1"/>
      </rPr>
      <t xml:space="preserve"> </t>
    </r>
    <r>
      <rPr>
        <sz val="14"/>
        <color indexed="8"/>
        <rFont val="Times New Roman"/>
        <family val="1"/>
      </rPr>
      <t>Questa tabella deve essere compilata per ciascuno degli anni presi in considerazione nel piano triennale (cessazioni dell'anno precedente ). Il Dl 73/2021 ha modificato la L. 56/2019 all’art. 3 comma 3 reinserendo l’asseverazione delle cessazioni da parte dei relativi organi di controllo.  Pertanto con decorrenza dalle cessazioni 2021 è richiesta l’asseverazione dell’organo di controllo.</t>
    </r>
  </si>
  <si>
    <r>
      <rPr>
        <b/>
        <sz val="14"/>
        <color theme="5"/>
        <rFont val="Times New Roman"/>
        <family val="1"/>
      </rPr>
      <t>(2)</t>
    </r>
    <r>
      <rPr>
        <b/>
        <sz val="14"/>
        <color indexed="10"/>
        <rFont val="Times New Roman"/>
        <family val="1"/>
      </rPr>
      <t xml:space="preserve"> </t>
    </r>
    <r>
      <rPr>
        <sz val="14"/>
        <color indexed="8"/>
        <rFont val="Times New Roman"/>
        <family val="1"/>
      </rPr>
      <t>Dal I° novembre 2021 le cessazioni per quiescenza dei dirigenti di prima fascia di ruolo devono essere valorizzate prendendo a riferimento il relativo trattamento economico fondamentale 
e il relativo budget deve essere mantenuto separato (cfr. Circolare FP pubblicata il 7 febbraio 2022)  mentre per le cessazioni intervenute precedentemente a tale data deve essere preso a riferimento il trattamento di un dirigente di seconda fascia.</t>
    </r>
  </si>
  <si>
    <t>Oneri riflessi 38,38%</t>
  </si>
  <si>
    <r>
      <rPr>
        <b/>
        <sz val="14"/>
        <color theme="5"/>
        <rFont val="Times New Roman"/>
        <family val="1"/>
      </rPr>
      <t>(1)</t>
    </r>
    <r>
      <rPr>
        <sz val="14"/>
        <color theme="5"/>
        <rFont val="Times New Roman"/>
        <family val="1"/>
      </rPr>
      <t xml:space="preserve"> </t>
    </r>
    <r>
      <rPr>
        <sz val="14"/>
        <color indexed="8"/>
        <rFont val="Times New Roman"/>
        <family val="1"/>
      </rPr>
      <t>Questa tabella deve essere compilata per ciascuno degli anni presi in considerazione nel piano triennale (cessazioni dell'anno precedente ). Il Dl 73/2021 ha modificato la L. 56/2019 all’art. 3 comma 3 reinserendo l’asseverazione delle cessazioni da parte dei relativi organi di controllo.  Pertanto con decorrenza dalle cessazione 2021 è richiesta l’asseverazione dell’organo di controllo.</t>
    </r>
  </si>
  <si>
    <r>
      <rPr>
        <b/>
        <sz val="14"/>
        <color theme="5"/>
        <rFont val="Times New Roman"/>
        <family val="1"/>
      </rPr>
      <t xml:space="preserve">(2) </t>
    </r>
    <r>
      <rPr>
        <sz val="14"/>
        <color indexed="8"/>
        <rFont val="Times New Roman"/>
        <family val="1"/>
      </rPr>
      <t>Dal I° novembre 2021 le cessazioni per quiescenza dei dirigenti di prima fascia di ruolo devono essere valorizzate prendendo a riferimento il relativo trattamento economico fondamentale 
e il relativo budget deve essere mantenuto separato (cfr. Circolare FP pubblicata il 7 febbraio 2022)  mentre per le cessazioni intervenute precedentemente a tale data deve essere preso a riferimento il trattamento di un dirigente di seconda fascia</t>
    </r>
  </si>
  <si>
    <r>
      <t>PRIMA</t>
    </r>
    <r>
      <rPr>
        <b/>
        <sz val="14"/>
        <color rgb="FFFF0000"/>
        <rFont val="Times New Roman"/>
        <family val="1"/>
      </rPr>
      <t xml:space="preserve"> </t>
    </r>
    <r>
      <rPr>
        <b/>
        <sz val="14"/>
        <color theme="5"/>
        <rFont val="Times New Roman"/>
        <family val="1"/>
      </rPr>
      <t>(2)</t>
    </r>
  </si>
  <si>
    <r>
      <rPr>
        <b/>
        <sz val="14"/>
        <color theme="5"/>
        <rFont val="Times New Roman"/>
        <family val="1"/>
      </rPr>
      <t>(2)</t>
    </r>
    <r>
      <rPr>
        <b/>
        <sz val="14"/>
        <color indexed="10"/>
        <rFont val="Times New Roman"/>
        <family val="1"/>
      </rPr>
      <t xml:space="preserve"> </t>
    </r>
    <r>
      <rPr>
        <sz val="14"/>
        <color indexed="8"/>
        <rFont val="Times New Roman"/>
        <family val="1"/>
      </rPr>
      <t>Dal I° novembre 2021 le cessazioni per quiescenza dei dirigenti di prima fascia di ruolo devono essere valorizzate prendendo a riferimento il relativo trattamento economico fondamentale 
e il relativo budget deve essere mantenuto separato (cfr. Circolare FP pubblicata il 7 febbraio 2022)  mentre per le cessazioni intervenute precedentemente a tale data deve essere preso a riferimento il trattamento di un dirigente di seconda fascia</t>
    </r>
  </si>
  <si>
    <r>
      <t>Tab. 3.4 - Risorse finanziarie personale cessato  al 31 dicembre 2027</t>
    </r>
    <r>
      <rPr>
        <b/>
        <sz val="14"/>
        <color theme="5"/>
        <rFont val="Times New Roman"/>
        <family val="1"/>
      </rPr>
      <t xml:space="preserve"> (1)</t>
    </r>
  </si>
  <si>
    <t>Tab. 6 Verifica tetto di spesa</t>
  </si>
  <si>
    <t>QUALIFICHE</t>
  </si>
  <si>
    <t>DIRIGENTI I FASCIA</t>
  </si>
  <si>
    <t>DIRIGENTI II FASCIA</t>
  </si>
  <si>
    <t>FUNZIONARI</t>
  </si>
  <si>
    <t>ASSISTENTI</t>
  </si>
  <si>
    <t>OPERATORI</t>
  </si>
  <si>
    <t xml:space="preserve">TOTALE GENERALE </t>
  </si>
  <si>
    <t>TOTALE UNITA'</t>
  </si>
  <si>
    <t>DI CUI TOTALE UNITA'</t>
  </si>
  <si>
    <t xml:space="preserve">DI CUI TOTALE ONERI ASSUNZIONALI            </t>
  </si>
  <si>
    <t xml:space="preserve">Assunzioni ex lege   </t>
  </si>
  <si>
    <t>Assunzioni 
previste da legge speciale</t>
  </si>
  <si>
    <t>Progressioni
 tra le aree
previste da legge speciale</t>
  </si>
  <si>
    <t>ELEVATE PROFESS.</t>
  </si>
  <si>
    <t>* Occorre inserire il numero complessivo di unità, mentre le modalità assunzionali saranno specificate nelle tabelle successive.</t>
  </si>
  <si>
    <t>TIPOLOGIA DI RECLUTAMENTO
(indicare n° unità per ogni tipologia)</t>
  </si>
  <si>
    <r>
      <t xml:space="preserve">Stabilizzazioni
</t>
    </r>
    <r>
      <rPr>
        <b/>
        <sz val="12"/>
        <color theme="5"/>
        <rFont val="Times New Roman"/>
        <family val="1"/>
      </rPr>
      <t>(6)</t>
    </r>
  </si>
  <si>
    <t xml:space="preserve">Prog. tra le aree 
(art. 52 d. lgs. 165/2001) </t>
  </si>
  <si>
    <t>Area Funzionari - Progressioni tra aree</t>
  </si>
  <si>
    <t>Area Assistenti - Progressioni tra aree</t>
  </si>
  <si>
    <t>(8) Ai sensi dell’art. 3-ter del decreto-legge 44 del 2024, il finanziamento dei contratti di apprendistato avviene attraverso l’utilizzo le facoltà assunzionali, l’assunzione dell’unità di personale mediante questa tipologia contrattuale deve essere oggetto di autorizzazione ai sensi dell’articolo 35 co. 4 Dlgs 165/2001 sin dal momento dalla sottoscrizione del contratto di apprendistato. Il budget autorizzato per i contratti di apprendistato, qualora al termine del triennio non vengano convertiti in contratti a tempo indeterminato, potrà essere oggetto di specifica rimodulazione. Tali assunzioni sono conteggiate ai fini del rispetto del principio dell’adeguato accesso dall’esterno nel caso di progressioni verticali.</t>
  </si>
  <si>
    <r>
      <t>Totale unità presenti di ruolo</t>
    </r>
    <r>
      <rPr>
        <b/>
        <sz val="14"/>
        <color rgb="FFFF0000"/>
        <rFont val="Times New Roman"/>
        <family val="1"/>
      </rPr>
      <t xml:space="preserve"> 
</t>
    </r>
    <r>
      <rPr>
        <b/>
        <sz val="14"/>
        <color theme="5"/>
        <rFont val="Times New Roman"/>
        <family val="1"/>
      </rPr>
      <t xml:space="preserve">(1)        </t>
    </r>
  </si>
  <si>
    <t>Assunzioni 
da 
DPCM precedenti</t>
  </si>
  <si>
    <t>Progressioni tra le aree da 
DPCM precedenti</t>
  </si>
  <si>
    <t xml:space="preserve">Mobilità  da altre 
PPAA </t>
  </si>
  <si>
    <r>
      <t>Mobilità</t>
    </r>
    <r>
      <rPr>
        <b/>
        <sz val="12"/>
        <color rgb="FFFF0000"/>
        <rFont val="Times New Roman"/>
        <family val="1"/>
      </rPr>
      <t xml:space="preserve"> </t>
    </r>
    <r>
      <rPr>
        <b/>
        <sz val="12"/>
        <color indexed="8"/>
        <rFont val="Times New Roman"/>
        <family val="1"/>
      </rPr>
      <t>da altre PPAA</t>
    </r>
  </si>
  <si>
    <t>Progressioni tra le aree straordinarie ex CCNL</t>
  </si>
  <si>
    <t>Progressioni
 tra le aree                                        sul "MONTE SALARI 2018"</t>
  </si>
  <si>
    <t>Assunzioni su budget  già autorizzato da d.P.C.M.</t>
  </si>
  <si>
    <t>Area EP - Progressioni tra le aree</t>
  </si>
  <si>
    <t xml:space="preserve">TOTALE POSTI VACANTI </t>
  </si>
  <si>
    <t>Totale unità art. 19 comma 5-bis</t>
  </si>
  <si>
    <t xml:space="preserve">Totale unità art. 19 comma 6       </t>
  </si>
  <si>
    <t>Personale Comandato IN</t>
  </si>
  <si>
    <t>Assunzioni di Categorie Protette</t>
  </si>
  <si>
    <t>CONTROLLO INCARICHI E COMANDATI IN</t>
  </si>
  <si>
    <t>CONTROLLO ASSUNZIONI IN ESUBERO RISPETTO ALLA D.O.</t>
  </si>
  <si>
    <t>=</t>
  </si>
  <si>
    <t>Nuovo Limite SPM</t>
  </si>
  <si>
    <t>Dotazione organica</t>
  </si>
  <si>
    <t>Taglio</t>
  </si>
  <si>
    <t>dPCM …</t>
  </si>
  <si>
    <t xml:space="preserve">legge n. </t>
  </si>
  <si>
    <t>(indicare unità da assumere sul dPCM di riferimento e specificare l'area di inquadramento)</t>
  </si>
  <si>
    <t>(indicare unità da assumere sull'autorizzazione legislativa di riferimento e specificare l'area di inquadramento)</t>
  </si>
  <si>
    <t>DETTAGLIO ASSUNZIONI NELL'ANNO 2026 SU DPCM GIA' AUTORIZZATI</t>
  </si>
  <si>
    <t>DETTAGLIO ASSUNZIONI NELL'ANNO 2026 SU LEGGI IN DEROGA</t>
  </si>
  <si>
    <t xml:space="preserve">Stipendio CCNL 2022-2024  (13 mensilità) </t>
  </si>
  <si>
    <r>
      <rPr>
        <b/>
        <sz val="10"/>
        <color theme="1"/>
        <rFont val="Calibri"/>
        <family val="2"/>
      </rPr>
      <t>*</t>
    </r>
    <r>
      <rPr>
        <b/>
        <sz val="10"/>
        <color theme="1"/>
        <rFont val="Arial"/>
        <family val="2"/>
      </rPr>
      <t>Nella tabella per la richiesta di autorizzazione solo a bandire, in cui sarà necessario richiedere successivamente
 l’autorizzazione per le assunzioni tramite DPCM sul budget disponibile, possono essere indicate esclusivamente le unità da inserire nel bando di concorso. Queste unità dunque non vanno inserite nelle tabelle 4.1, 4.2, 4.3 e 4.4.</t>
    </r>
  </si>
  <si>
    <r>
      <rPr>
        <b/>
        <sz val="12"/>
        <color theme="1"/>
        <rFont val="Times New Roman"/>
        <family val="1"/>
      </rPr>
      <t>Art. 28, comma 1-ter d. lgs. 165/2001 - 30 %</t>
    </r>
    <r>
      <rPr>
        <b/>
        <sz val="12"/>
        <color indexed="8"/>
        <rFont val="Times New Roman"/>
        <family val="1"/>
      </rPr>
      <t xml:space="preserve">
</t>
    </r>
    <r>
      <rPr>
        <b/>
        <sz val="12"/>
        <color theme="5"/>
        <rFont val="Times New Roman"/>
        <family val="1"/>
      </rPr>
      <t>(3)</t>
    </r>
  </si>
  <si>
    <r>
      <rPr>
        <b/>
        <sz val="12"/>
        <color theme="1"/>
        <rFont val="Times New Roman"/>
        <family val="1"/>
      </rPr>
      <t>Art. 28, comma 1-ter d. lgs. 165/2001 - 15 %</t>
    </r>
    <r>
      <rPr>
        <b/>
        <sz val="12"/>
        <color indexed="8"/>
        <rFont val="Times New Roman"/>
        <family val="1"/>
      </rPr>
      <t xml:space="preserve">
</t>
    </r>
    <r>
      <rPr>
        <b/>
        <sz val="12"/>
        <color theme="5"/>
        <rFont val="Times New Roman"/>
        <family val="1"/>
      </rPr>
      <t>(3)</t>
    </r>
  </si>
  <si>
    <r>
      <rPr>
        <b/>
        <sz val="12"/>
        <color theme="1"/>
        <rFont val="Times New Roman"/>
        <family val="1"/>
      </rPr>
      <t>Incarichi dirigenziali a valere sul turnover</t>
    </r>
    <r>
      <rPr>
        <b/>
        <sz val="12"/>
        <color indexed="8"/>
        <rFont val="Times New Roman"/>
        <family val="1"/>
      </rPr>
      <t xml:space="preserve">
</t>
    </r>
    <r>
      <rPr>
        <b/>
        <sz val="12"/>
        <color theme="5"/>
        <rFont val="Times New Roman"/>
        <family val="1"/>
      </rPr>
      <t>(4)</t>
    </r>
  </si>
  <si>
    <r>
      <t xml:space="preserve">Apprendistato
</t>
    </r>
    <r>
      <rPr>
        <b/>
        <sz val="12"/>
        <color theme="5"/>
        <rFont val="Times New Roman"/>
        <family val="1"/>
      </rPr>
      <t xml:space="preserve"> (8)</t>
    </r>
  </si>
  <si>
    <r>
      <t>Prog. tra le aree "in deroga" previste da CCNL a valere sul turnover</t>
    </r>
    <r>
      <rPr>
        <b/>
        <sz val="10"/>
        <color theme="5"/>
        <rFont val="Times New Roman"/>
        <family val="1"/>
      </rPr>
      <t xml:space="preserve"> (7)</t>
    </r>
  </si>
  <si>
    <t>(3) indicare il calcolo della % da rispettare</t>
  </si>
  <si>
    <t>(4) Per gli incarichi dirigenziali indicare il riferimento normativo degli incarichi che gravano solo sulle facoltà assunzionali. Per le diverse procedure di stabilizzazione indicare il riferimento normativo</t>
  </si>
  <si>
    <t>(5) indicare il numero del corso concorso SNA</t>
  </si>
  <si>
    <t>(6) indicare il riferimento normativo</t>
  </si>
  <si>
    <t>(7) Indicare, nella riga in corrispondenza con il differenziale retributivo, le unità che gravano sul turnover. NB. le PV sono subordinate all'individuazione delle famiglie professionali - In fase di prima applicazione, non è possibile far coesistere entrambe le procedure: la procedura transitoria prevista dall'art. 18 del CCNL e la procedura a regime ex art. 17 del CCNL, che richiama l’art. 52, comma 1-bis, del D.Lgs. 165/2001. Questo orientamento è confermato dal Parere ARAN 80.</t>
  </si>
  <si>
    <r>
      <t>(1)  da pubblicare su  INPA. Per quanto riguarda la copertura dei posti dirigenziali di livello generale si segnala l'obbligo tramite procedura concorsuale per il 50% dei posti resisi vacanti annualmente a causa delle cessazioni per collocamento in quiescenza dei soggetti nel ruolo di prima fascia, come previsto dall’art. 28-</t>
    </r>
    <r>
      <rPr>
        <i/>
        <sz val="12"/>
        <rFont val="Times New Roman"/>
        <family val="1"/>
      </rPr>
      <t>bis</t>
    </r>
    <r>
      <rPr>
        <sz val="12"/>
        <rFont val="Times New Roman"/>
        <family val="1"/>
      </rPr>
      <t xml:space="preserve"> del D.lgs. 165/2001.</t>
    </r>
  </si>
  <si>
    <t xml:space="preserve">Area contrattuale CCNL e qualifiche </t>
  </si>
  <si>
    <t>Tipologia di reclutamento</t>
  </si>
  <si>
    <t>Fonte di finanziamento</t>
  </si>
  <si>
    <t>Totale unità</t>
  </si>
  <si>
    <t>Dirigenti I fascia</t>
  </si>
  <si>
    <t>Dirigenti II fascia</t>
  </si>
  <si>
    <t>TOTALE PERSONALE DIRIGENZIALE</t>
  </si>
  <si>
    <t>Elevate Professionalità</t>
  </si>
  <si>
    <t>TOTALE PERSONALE NON DIRIGENZIALE</t>
  </si>
  <si>
    <t>TOTALE COMPLESSIVO ASSUNZIONI</t>
  </si>
  <si>
    <t>Note</t>
  </si>
  <si>
    <t>1) Come tipologia di reclutamento indicare la modalità assunzionale (Concorso, scorrimento graduatorie, mobilità, etc.)</t>
  </si>
  <si>
    <t>2) Come Fonte di Finanziamento indicare il DPCM o la norma sulla base del quale è avvenuta l'assunzione.</t>
  </si>
  <si>
    <t>IVC 2025-2027 (13 mensilità)</t>
  </si>
  <si>
    <t xml:space="preserve">Totale unità art. 19 comma 5-bis
</t>
  </si>
  <si>
    <t xml:space="preserve">Totale unità art. 19 comma 6 
</t>
  </si>
  <si>
    <t>(2) indicare la data di approvazione della graduatoria e la data di pubblicazione del bando (v. art. 35 co 5 ter del D.lgs. 165/2001)</t>
  </si>
  <si>
    <t>Assunzioni su BUDGET 2026 (cessazioni 2025) - Dir. I fascia</t>
  </si>
  <si>
    <t>Assunzioni su BUDGET 2026 (cessazioni 2025) - Dir. II fascia + Aree</t>
  </si>
  <si>
    <t>Assunzioni su BUDGET 2027 (cessazioni 2026) - Dir. I fascia</t>
  </si>
  <si>
    <t>Assunzioni su BUDGET 2027 (cessazioni 2026) - Dir. II fascia + Aree</t>
  </si>
  <si>
    <t>EP</t>
  </si>
  <si>
    <t>APPLICAZIONE COMMA 832 ART. 1 L. 207/2024</t>
  </si>
  <si>
    <t>C) Dir I fascia</t>
  </si>
  <si>
    <t>D) Dir II fascia + Aree</t>
  </si>
  <si>
    <t>TOTALI</t>
  </si>
  <si>
    <t>Oneri riflessi</t>
  </si>
  <si>
    <r>
      <t xml:space="preserve">Oneri riflessi
</t>
    </r>
    <r>
      <rPr>
        <b/>
        <sz val="14"/>
        <color theme="5"/>
        <rFont val="Times New Roman"/>
        <family val="1"/>
      </rPr>
      <t>(3)</t>
    </r>
  </si>
  <si>
    <t>Inserire l'importo delle facoltà assunzionali eventualmente destinate all'incremento del fondo trattamento accessorio</t>
  </si>
  <si>
    <t>(A) TOTALE  Dir. I Fascia</t>
  </si>
  <si>
    <t>(B) TOTALE Dir. II fascia+Aree</t>
  </si>
  <si>
    <t>BUDGET 2026 con riduzione comma 832 art. 1 L. 207/2024</t>
  </si>
  <si>
    <t xml:space="preserve">Trattenimento in servizio </t>
  </si>
  <si>
    <t xml:space="preserve">Trattenimento in servizio 
</t>
  </si>
  <si>
    <t>BUDGET 2027 con riduzione comma 832 art. 1 L. 207/2024</t>
  </si>
  <si>
    <t xml:space="preserve"> (A)-(C) Budget 2027 TOTALE Dir. I fascia</t>
  </si>
  <si>
    <t>(B)-(D) Budget 2027 TOTALE Dir II fascia + Aree</t>
  </si>
  <si>
    <r>
      <t xml:space="preserve">Unità da assumere su budget già autorizzato da      d.P.C.M.    -  </t>
    </r>
    <r>
      <rPr>
        <sz val="14"/>
        <color rgb="FF000000"/>
        <rFont val="Times New Roman"/>
        <family val="1"/>
      </rPr>
      <t xml:space="preserve">Valore Indicato nella Tab. 4 (con dettaglio delle assunzioni in calce alla tabella)                 </t>
    </r>
    <r>
      <rPr>
        <b/>
        <sz val="14"/>
        <color indexed="8"/>
        <rFont val="Times New Roman"/>
        <family val="1"/>
      </rPr>
      <t xml:space="preserve">    </t>
    </r>
    <r>
      <rPr>
        <b/>
        <sz val="14"/>
        <color theme="5"/>
        <rFont val="Times New Roman"/>
        <family val="1"/>
      </rPr>
      <t xml:space="preserve">   (4)       </t>
    </r>
  </si>
  <si>
    <r>
      <t xml:space="preserve">Unità da assumere ex  lege - </t>
    </r>
    <r>
      <rPr>
        <sz val="14"/>
        <color indexed="8"/>
        <rFont val="Times New Roman"/>
        <family val="1"/>
      </rPr>
      <t xml:space="preserve">Valore Indicato nella Tab. 4 (con dettaglio delle assunzioni in calce alla tabella) 
</t>
    </r>
    <r>
      <rPr>
        <b/>
        <sz val="14"/>
        <color theme="5"/>
        <rFont val="Times New Roman"/>
        <family val="1"/>
      </rPr>
      <t>(5)</t>
    </r>
  </si>
  <si>
    <r>
      <t xml:space="preserve">Trattenimento in servizio 
</t>
    </r>
    <r>
      <rPr>
        <b/>
        <sz val="14"/>
        <color theme="5"/>
        <rFont val="Times New Roman"/>
        <family val="1"/>
      </rPr>
      <t>(10)</t>
    </r>
  </si>
  <si>
    <r>
      <rPr>
        <b/>
        <sz val="14"/>
        <color theme="5"/>
        <rFont val="Times New Roman"/>
        <family val="1"/>
      </rPr>
      <t>(1)</t>
    </r>
    <r>
      <rPr>
        <sz val="14"/>
        <rFont val="Times New Roman"/>
        <family val="1"/>
      </rPr>
      <t xml:space="preserve"> Questa tabella va compilata per ciascuno degli anni della programmazione</t>
    </r>
  </si>
  <si>
    <r>
      <rPr>
        <b/>
        <sz val="14"/>
        <color theme="5"/>
        <rFont val="Times New Roman"/>
        <family val="1"/>
      </rPr>
      <t>(5)</t>
    </r>
    <r>
      <rPr>
        <sz val="14"/>
        <rFont val="Times New Roman"/>
        <family val="1"/>
      </rPr>
      <t xml:space="preserve"> Dettaglio assunzioni ex lege da indicare nella tabella in calce</t>
    </r>
  </si>
  <si>
    <r>
      <t>Budget  anno 2026 Dir I fascia</t>
    </r>
    <r>
      <rPr>
        <b/>
        <sz val="14"/>
        <color theme="5"/>
        <rFont val="Times New Roman"/>
        <family val="1"/>
      </rPr>
      <t xml:space="preserve"> (2)</t>
    </r>
  </si>
  <si>
    <r>
      <t>Budget  anno 2026 Dir II fascia+Aree</t>
    </r>
    <r>
      <rPr>
        <b/>
        <sz val="14"/>
        <color theme="5"/>
        <rFont val="Times New Roman"/>
        <family val="1"/>
      </rPr>
      <t xml:space="preserve"> (2)</t>
    </r>
  </si>
  <si>
    <r>
      <t>Unità da assumere su budget già autorizzato da      d.P.C.M.    -  totali</t>
    </r>
    <r>
      <rPr>
        <sz val="14"/>
        <color rgb="FF000000"/>
        <rFont val="Times New Roman"/>
        <family val="1"/>
      </rPr>
      <t xml:space="preserve"> (con dettaglio in calce alla tabella)     </t>
    </r>
    <r>
      <rPr>
        <b/>
        <sz val="14"/>
        <color indexed="8"/>
        <rFont val="Times New Roman"/>
        <family val="1"/>
      </rPr>
      <t xml:space="preserve">                </t>
    </r>
    <r>
      <rPr>
        <b/>
        <sz val="14"/>
        <color theme="5"/>
        <rFont val="Times New Roman"/>
        <family val="1"/>
      </rPr>
      <t xml:space="preserve">   (4)       </t>
    </r>
  </si>
  <si>
    <r>
      <t xml:space="preserve">Unità da assumere ex  lege - totali </t>
    </r>
    <r>
      <rPr>
        <sz val="14"/>
        <color rgb="FF000000"/>
        <rFont val="Times New Roman"/>
        <family val="1"/>
      </rPr>
      <t>(con dettaglio in calce alla tabella)</t>
    </r>
    <r>
      <rPr>
        <b/>
        <sz val="14"/>
        <color indexed="8"/>
        <rFont val="Times New Roman"/>
        <family val="1"/>
      </rPr>
      <t xml:space="preserve">
</t>
    </r>
    <r>
      <rPr>
        <b/>
        <sz val="14"/>
        <color theme="5"/>
        <rFont val="Times New Roman"/>
        <family val="1"/>
      </rPr>
      <t>(5)</t>
    </r>
  </si>
  <si>
    <r>
      <t xml:space="preserve">Unità da assumere su budget già autorizzato da      d.P.C.M.    -  totali </t>
    </r>
    <r>
      <rPr>
        <sz val="14"/>
        <color rgb="FF000000"/>
        <rFont val="Times New Roman"/>
        <family val="1"/>
      </rPr>
      <t xml:space="preserve">(con dettaglio in calce alla tabella)              </t>
    </r>
    <r>
      <rPr>
        <b/>
        <sz val="14"/>
        <color indexed="8"/>
        <rFont val="Times New Roman"/>
        <family val="1"/>
      </rPr>
      <t xml:space="preserve">       </t>
    </r>
    <r>
      <rPr>
        <b/>
        <sz val="14"/>
        <color theme="5"/>
        <rFont val="Times New Roman"/>
        <family val="1"/>
      </rPr>
      <t xml:space="preserve">   (4)       </t>
    </r>
  </si>
  <si>
    <r>
      <t>Unità da assumere ex  lege - totali</t>
    </r>
    <r>
      <rPr>
        <sz val="14"/>
        <color rgb="FF000000"/>
        <rFont val="Times New Roman"/>
        <family val="1"/>
      </rPr>
      <t xml:space="preserve"> (con dettaglio in calce alla tabella)</t>
    </r>
    <r>
      <rPr>
        <b/>
        <sz val="14"/>
        <color indexed="8"/>
        <rFont val="Times New Roman"/>
        <family val="1"/>
      </rPr>
      <t xml:space="preserve">
</t>
    </r>
    <r>
      <rPr>
        <b/>
        <sz val="14"/>
        <color theme="5"/>
        <rFont val="Times New Roman"/>
        <family val="1"/>
      </rPr>
      <t>(5)</t>
    </r>
  </si>
  <si>
    <r>
      <t>Unità da assumere su budget già autorizzato da      d.P.C.M.    -  totali</t>
    </r>
    <r>
      <rPr>
        <sz val="14"/>
        <color rgb="FF000000"/>
        <rFont val="Times New Roman"/>
        <family val="1"/>
      </rPr>
      <t xml:space="preserve"> (con dettaglio in calce alla tabella)    </t>
    </r>
    <r>
      <rPr>
        <b/>
        <sz val="14"/>
        <color indexed="8"/>
        <rFont val="Times New Roman"/>
        <family val="1"/>
      </rPr>
      <t xml:space="preserve">                 </t>
    </r>
    <r>
      <rPr>
        <b/>
        <sz val="14"/>
        <color theme="5"/>
        <rFont val="Times New Roman"/>
        <family val="1"/>
      </rPr>
      <t xml:space="preserve">   (4)       </t>
    </r>
  </si>
  <si>
    <r>
      <rPr>
        <b/>
        <sz val="14"/>
        <color theme="5"/>
        <rFont val="Times New Roman"/>
        <family val="1"/>
      </rPr>
      <t xml:space="preserve">(1) </t>
    </r>
    <r>
      <rPr>
        <sz val="14"/>
        <rFont val="Times New Roman"/>
        <family val="1"/>
      </rPr>
      <t>Questa tabella va compilata per ciascuno degli anni della programmazione</t>
    </r>
  </si>
  <si>
    <r>
      <rPr>
        <b/>
        <sz val="14"/>
        <color theme="5"/>
        <rFont val="Times New Roman"/>
        <family val="1"/>
      </rPr>
      <t>(2)</t>
    </r>
    <r>
      <rPr>
        <sz val="14"/>
        <rFont val="Times New Roman"/>
        <family val="1"/>
      </rPr>
      <t xml:space="preserve"> Budget di riferimento.</t>
    </r>
  </si>
  <si>
    <r>
      <rPr>
        <b/>
        <sz val="14"/>
        <color theme="5"/>
        <rFont val="Times New Roman"/>
        <family val="1"/>
      </rPr>
      <t xml:space="preserve">(3) </t>
    </r>
    <r>
      <rPr>
        <sz val="14"/>
        <rFont val="Times New Roman"/>
        <family val="1"/>
      </rPr>
      <t>Indicare le unità sul budget di riferimento.</t>
    </r>
  </si>
  <si>
    <r>
      <t>Budget  anno 2027 Dir I fascia</t>
    </r>
    <r>
      <rPr>
        <b/>
        <sz val="14"/>
        <color theme="5"/>
        <rFont val="Times New Roman"/>
        <family val="1"/>
      </rPr>
      <t xml:space="preserve"> (2)</t>
    </r>
  </si>
  <si>
    <r>
      <t>Budget  anno 2027 Dir II fascia+Aree</t>
    </r>
    <r>
      <rPr>
        <b/>
        <sz val="14"/>
        <color theme="5"/>
        <rFont val="Times New Roman"/>
        <family val="1"/>
      </rPr>
      <t xml:space="preserve"> (2)</t>
    </r>
  </si>
  <si>
    <r>
      <t xml:space="preserve">Unità da assumere su budget già autorizzato da      d.P.C.M.    -  totali </t>
    </r>
    <r>
      <rPr>
        <sz val="14"/>
        <color rgb="FF000000"/>
        <rFont val="Times New Roman"/>
        <family val="1"/>
      </rPr>
      <t xml:space="preserve">(con dettaglio in calce alla tabella)      </t>
    </r>
    <r>
      <rPr>
        <b/>
        <sz val="14"/>
        <color indexed="8"/>
        <rFont val="Times New Roman"/>
        <family val="1"/>
      </rPr>
      <t xml:space="preserve">               </t>
    </r>
    <r>
      <rPr>
        <b/>
        <sz val="14"/>
        <color theme="5"/>
        <rFont val="Times New Roman"/>
        <family val="1"/>
      </rPr>
      <t xml:space="preserve">   (4)       </t>
    </r>
  </si>
  <si>
    <r>
      <t xml:space="preserve">Unità da assumere sul budget 2027-cessati 2026 </t>
    </r>
    <r>
      <rPr>
        <b/>
        <sz val="14"/>
        <color theme="5"/>
        <rFont val="Times New Roman"/>
        <family val="1"/>
      </rPr>
      <t xml:space="preserve"> (3)</t>
    </r>
  </si>
  <si>
    <r>
      <t xml:space="preserve">Unità da assumere su budget già autorizzato da      d.P.C.M.    -  totali </t>
    </r>
    <r>
      <rPr>
        <sz val="14"/>
        <color rgb="FF000000"/>
        <rFont val="Times New Roman"/>
        <family val="1"/>
      </rPr>
      <t xml:space="preserve">(con dettaglio in calce alla tabella)         </t>
    </r>
    <r>
      <rPr>
        <b/>
        <sz val="14"/>
        <color indexed="8"/>
        <rFont val="Times New Roman"/>
        <family val="1"/>
      </rPr>
      <t xml:space="preserve">            </t>
    </r>
    <r>
      <rPr>
        <b/>
        <sz val="14"/>
        <color theme="5"/>
        <rFont val="Times New Roman"/>
        <family val="1"/>
      </rPr>
      <t xml:space="preserve">   (4)       </t>
    </r>
  </si>
  <si>
    <t>Stipendio CCNL 2022-2024 (13 mensilità)</t>
  </si>
  <si>
    <r>
      <t xml:space="preserve">Tab. 3.1 - Risorse finanziarie personale cessato  al 31 dicembre 2025 </t>
    </r>
    <r>
      <rPr>
        <b/>
        <sz val="14"/>
        <color theme="5"/>
        <rFont val="Times New Roman"/>
        <family val="1"/>
      </rPr>
      <t>(1)</t>
    </r>
  </si>
  <si>
    <t>TOTALE  Dir. I Fascia (A)</t>
  </si>
  <si>
    <t>TOTALE Dir. II fascia+Aree (B)</t>
  </si>
  <si>
    <t>Riduzione dotazione organica in applicazione del comma 832 Articolo 1 Legge 207 del 2024 (facoltà assunzionali destinate all'incremento del trattamento accessorio)</t>
  </si>
  <si>
    <t>Tab. 2 - Spesa presenti in servizio + comandati in al 31 dicembre 2025</t>
  </si>
  <si>
    <r>
      <t xml:space="preserve">Tab. 5 - Spesa comandati out al 31/12/2025  </t>
    </r>
    <r>
      <rPr>
        <b/>
        <sz val="12"/>
        <color theme="5"/>
        <rFont val="Times New Roman"/>
        <family val="1"/>
      </rPr>
      <t>(1)</t>
    </r>
  </si>
  <si>
    <r>
      <t xml:space="preserve">Tab. 3.2 - Risorse finanziarie personale cessato  al 31 dicembre 2026 </t>
    </r>
    <r>
      <rPr>
        <b/>
        <sz val="14"/>
        <color theme="5"/>
        <rFont val="Times New Roman"/>
        <family val="1"/>
      </rPr>
      <t xml:space="preserve"> (1)</t>
    </r>
  </si>
  <si>
    <r>
      <t>Tab. 3.3 - Risorse finanziarie personale cessato  al 31 dicembre 2027</t>
    </r>
    <r>
      <rPr>
        <b/>
        <sz val="14"/>
        <color theme="5"/>
        <rFont val="Times New Roman"/>
        <family val="1"/>
      </rPr>
      <t xml:space="preserve"> (1)</t>
    </r>
  </si>
  <si>
    <t xml:space="preserve"> (A)-(C) Budget 2028 TOTALE Dir. I fascia</t>
  </si>
  <si>
    <t>(B)-(D) Budget 2028 TOTALE Dir II fascia + Aree</t>
  </si>
  <si>
    <t>POSTI IN DOTAZIONE ORGANICA</t>
  </si>
  <si>
    <t>ASSUNZIONI NEL 2026 AUTORIZZATE 
CON DPCM PRECEDENTI</t>
  </si>
  <si>
    <t>ASSUNZIONI NEL 2026 AUTORIZZATE 
DA LEGGI SPECIALI</t>
  </si>
  <si>
    <t xml:space="preserve"> VACANZE DI ORGANICO PER IL 2026</t>
  </si>
  <si>
    <t>ASSUNZIONI SU BUDGET 2026 - CESSAZIONI 2025
DA AUTORIZZARE CON DPCM</t>
  </si>
  <si>
    <t xml:space="preserve">Assunzioni da Turnover 
Budget 2026 - Cessazioni 2025 </t>
  </si>
  <si>
    <t xml:space="preserve">Progressioni 
tra le aree
Budget 2026 - Cessazioni 2025 </t>
  </si>
  <si>
    <t>ASSUNZIONI/
PROGRESSIONI SU BUDGET 2026 - CESSAZIONI 2025 
Valore Indicato nella Tab. 4</t>
  </si>
  <si>
    <t>Assunzioni e Progressioni tra le aree da autorizzare con DPCM
 su budget 2026-cessazioni 2025</t>
  </si>
  <si>
    <t>Unità da assumere annualità 2026</t>
  </si>
  <si>
    <t>Valore finanziario Unità da assumere annualità 2026</t>
  </si>
  <si>
    <t>Budget anno 2026 Dir. I fascia</t>
  </si>
  <si>
    <r>
      <t xml:space="preserve">Tab. 4.2 - Assunzioni programmate anno 2026   </t>
    </r>
    <r>
      <rPr>
        <b/>
        <sz val="14"/>
        <color theme="5"/>
        <rFont val="Times New Roman"/>
        <family val="1"/>
      </rPr>
      <t>(1)</t>
    </r>
  </si>
  <si>
    <r>
      <t xml:space="preserve">Unità da assumere sul budget 2026-cessazioni 2025 </t>
    </r>
    <r>
      <rPr>
        <b/>
        <sz val="14"/>
        <color theme="5"/>
        <rFont val="Times New Roman"/>
        <family val="1"/>
      </rPr>
      <t xml:space="preserve"> </t>
    </r>
    <r>
      <rPr>
        <sz val="14"/>
        <rFont val="Times New Roman"/>
        <family val="1"/>
      </rPr>
      <t xml:space="preserve">-  Valore Indicato nella Tab. 4    </t>
    </r>
    <r>
      <rPr>
        <b/>
        <sz val="14"/>
        <color theme="5"/>
        <rFont val="Times New Roman"/>
        <family val="1"/>
      </rPr>
      <t>(3)</t>
    </r>
  </si>
  <si>
    <r>
      <t xml:space="preserve">Tab. 4.3 - Assunzioni programmate anno 2027   </t>
    </r>
    <r>
      <rPr>
        <b/>
        <sz val="14"/>
        <color theme="5"/>
        <rFont val="Times New Roman"/>
        <family val="1"/>
      </rPr>
      <t>(1)</t>
    </r>
  </si>
  <si>
    <t>DETTAGLIO ASSUNZIONI NELL'ANNO 2027 PREVISTE SU DPCM GIA' AUTORIZZATI</t>
  </si>
  <si>
    <t>DETTAGLIO ASSUNZIONI NELL'ANNO 2027 PREVISTE SU LEGGI IN DEROGA</t>
  </si>
  <si>
    <r>
      <t xml:space="preserve">Tab. 4.4 - Assunzioni programmate anno 2028   </t>
    </r>
    <r>
      <rPr>
        <b/>
        <sz val="14"/>
        <color theme="5"/>
        <rFont val="Times New Roman"/>
        <family val="1"/>
      </rPr>
      <t>(1)</t>
    </r>
  </si>
  <si>
    <r>
      <t>Budget  anno 2028 Dir I fascia</t>
    </r>
    <r>
      <rPr>
        <b/>
        <sz val="14"/>
        <color theme="5"/>
        <rFont val="Times New Roman"/>
        <family val="1"/>
      </rPr>
      <t xml:space="preserve"> (2)</t>
    </r>
  </si>
  <si>
    <r>
      <t>Budget  anno 2028 Dir II fascia+Aree</t>
    </r>
    <r>
      <rPr>
        <b/>
        <sz val="14"/>
        <color theme="5"/>
        <rFont val="Times New Roman"/>
        <family val="1"/>
      </rPr>
      <t xml:space="preserve"> (2)</t>
    </r>
  </si>
  <si>
    <r>
      <t xml:space="preserve">Unità da assumere sul budget 2028-cessati 2027 </t>
    </r>
    <r>
      <rPr>
        <b/>
        <sz val="14"/>
        <color theme="5"/>
        <rFont val="Times New Roman"/>
        <family val="1"/>
      </rPr>
      <t xml:space="preserve"> (3)</t>
    </r>
  </si>
  <si>
    <t>Assunzioni su BUDGET 2028 (cessazioni 2027) - Dir. I fascia</t>
  </si>
  <si>
    <t>Assunzioni su BUDGET 2028 (cessazioni 2027) - Dir. II fascia + Aree</t>
  </si>
  <si>
    <t>DETTAGLIO ASSUNZIONI NELL'ANNO 2028 PREVISTE SU DPCM GIA' AUTORIZZATI</t>
  </si>
  <si>
    <t>DETTAGLIO ASSUNZIONI NELL'ANNO 2028 PREVISTE SU LEGGI IN DEROGA</t>
  </si>
  <si>
    <t>Unità da assumere       2028 con concorso</t>
  </si>
  <si>
    <r>
      <t xml:space="preserve">VALORE FINANZIARIO PRESENTI IN SERVIZIO AL 31.12.2025 - COMANDI IN - INCARICHI </t>
    </r>
    <r>
      <rPr>
        <b/>
        <sz val="10"/>
        <color theme="5"/>
        <rFont val="Times New Roman"/>
        <family val="1"/>
      </rPr>
      <t xml:space="preserve">(1) </t>
    </r>
  </si>
  <si>
    <r>
      <t xml:space="preserve">VALORE FINANZIARIO COMANDATI OUT AL  31.12.2025 </t>
    </r>
    <r>
      <rPr>
        <b/>
        <sz val="10"/>
        <color theme="5"/>
        <rFont val="Times New Roman"/>
        <family val="1"/>
      </rPr>
      <t>(2)</t>
    </r>
  </si>
  <si>
    <t>VALORE FINANZIARIO ASSUNZIONI SU TURN-OVER NEL 2026</t>
  </si>
  <si>
    <t xml:space="preserve">VALORE FINANZIARIO ASSUNZIONI 2026 SU BUDGET GIA' AUTORIZZATO DA D.P.C.M.  </t>
  </si>
  <si>
    <t>VALORE FINANZIARIO ASSUNZIONI EX LEGE NEL 2026</t>
  </si>
  <si>
    <t>VALORE FINANZIARIO DOTAZIONE ORGANICA AL 31.12.2025</t>
  </si>
  <si>
    <t>nb. In caso di riduzione della dotazione organica in applicazione legge 207/2024 articolo 1 comma 832 (LB 2025) inserire il nuovo valore della dotazione organica dalla Tab. 1-bis</t>
  </si>
  <si>
    <r>
      <rPr>
        <b/>
        <sz val="14"/>
        <color theme="5"/>
        <rFont val="Times New Roman"/>
        <family val="1"/>
      </rPr>
      <t>(3)</t>
    </r>
    <r>
      <rPr>
        <sz val="14"/>
        <color theme="5"/>
        <rFont val="Times New Roman"/>
        <family val="1"/>
      </rPr>
      <t xml:space="preserve"> </t>
    </r>
    <r>
      <rPr>
        <sz val="14"/>
        <rFont val="Times New Roman"/>
        <family val="1"/>
      </rPr>
      <t>se si intendono istituire posizioni di elevate professionalità, occorre inserire il valore della retribuzione di posizione variabile e risultato e aggiungere gli oneri riflessi a carico amministrazione, avendo cura di assicurare l'invarianza della spesa potenziale massima mediante corrispondenti riduzioni (in valore) di altre posizioni. Si veda https://www.aranagenzia.it/comunicati/12999-ccnl-comparto-funzioni-centrali-9-maggio-2022-orientamenti-applicativi.html</t>
    </r>
  </si>
  <si>
    <r>
      <rPr>
        <b/>
        <sz val="14"/>
        <color theme="5"/>
        <rFont val="Times New Roman"/>
        <family val="1"/>
      </rPr>
      <t xml:space="preserve">(4) </t>
    </r>
    <r>
      <rPr>
        <sz val="14"/>
        <rFont val="Times New Roman"/>
        <family val="1"/>
      </rPr>
      <t xml:space="preserve"> compilare il campo della retribuzione di posizione variabile e di risultato e aggiungere gli oneri riflessi a carico amministrazione</t>
    </r>
  </si>
  <si>
    <t>L’art. 3, comma 1, lett. c) del decreto-legge 14 marzo 2025, n. 25, convertito con modificazioni dalla Legge 9 maggio 2025, n. 69 recante "Disposizioni urgenti in materia di reclutamento e funzionalità delle pubbliche amministrazioni" definisce il nuovo comma 2-bis dell’art. 30 del decreto legislativo 165 del 2001, disponendo che, a decorrere dal 2026, le amministrazioni - ad eccezione della Presidenza del Consiglio dei ministri, degli enti locali con un numero di dipendenti a tempo indeterminato non superiore a 50, dell'Agenzia per la rappresentanza negoziale delle pubbliche amministrazioni (ARAN) e delle aziende e degli enti del Servizio sanitario nazionale - destinano alle procedure di mobilità una percentuale non inferiore al 15% della facoltà assunzionali, nel caso in cui il piano assunzionale preveda un numero di assunzioni pari o superiori a 10 unità di personale. Le posizioni eventualmente non coperte all’esito delle predette procedure sono destinate ai concorsi. 
Come misura di carattere sanzionatorio, nel caso non vengano attivate le procedure di mobilità entro l’anno di riferimento, «le facoltà assunzionali autorizzate per l’anno successivo sono ridotte del 15%, con conseguente adeguamento della dotazione organica, e i comandi in essere presso l’amministrazione cessano allo scadere del termine di sei mesi dall’avvio delle procedure concorsuali e non possono essere riattivati per diciotto mesi, nemmeno per il personale diverso da quello cessato».</t>
  </si>
  <si>
    <r>
      <t xml:space="preserve">Altra voce retributiva fondamentale 13 mensilità </t>
    </r>
    <r>
      <rPr>
        <b/>
        <sz val="14"/>
        <color theme="5"/>
        <rFont val="Times New Roman"/>
        <family val="1"/>
      </rPr>
      <t>(1)</t>
    </r>
  </si>
  <si>
    <t>RIEPILOGO ASSUNZIONI EFFETTUATE NEL 2025</t>
  </si>
  <si>
    <t>BUDGET 2028 con riduzione comma 832 art. 1 L. 207/2024</t>
  </si>
  <si>
    <t xml:space="preserve">DETTAGLIO RIMODULAZIONI DA EFFETTUARE NELL'ANNO 2026 SU DPCM GIA' AUTORIZZATI </t>
  </si>
  <si>
    <r>
      <t xml:space="preserve">ASSUNZIONI NEL 2026 SU </t>
    </r>
    <r>
      <rPr>
        <b/>
        <u/>
        <sz val="12"/>
        <color theme="1"/>
        <rFont val="Times New Roman"/>
        <family val="1"/>
      </rPr>
      <t>RIMODULAZIONE</t>
    </r>
    <r>
      <rPr>
        <b/>
        <sz val="12"/>
        <color theme="1"/>
        <rFont val="Times New Roman"/>
        <family val="1"/>
      </rPr>
      <t xml:space="preserve"> DPCM GIA' AUTORIZZATI</t>
    </r>
  </si>
  <si>
    <t>Assunzioni da rimodulazioni su DPCM già autorizzati</t>
  </si>
  <si>
    <t>Progressioni tra le aree da rimodulazione
su DPCM già autorizzati</t>
  </si>
  <si>
    <t>Assunzioni su rimodulazioni d.P.C.M già autorizzati</t>
  </si>
  <si>
    <t>(indicare la richiesta di rimodulazione e le unità richieste sul dPCM già autorizzato)</t>
  </si>
  <si>
    <r>
      <rPr>
        <b/>
        <sz val="14"/>
        <color theme="5"/>
        <rFont val="Times New Roman"/>
        <family val="1"/>
      </rPr>
      <t>(3)</t>
    </r>
    <r>
      <rPr>
        <sz val="14"/>
        <rFont val="Times New Roman"/>
        <family val="1"/>
      </rPr>
      <t xml:space="preserve"> Indicare le unità sul budget 2026 coerenti con la programmazione indicata in tabella "4.1 Bandire e assumere 2026".</t>
    </r>
  </si>
  <si>
    <r>
      <rPr>
        <b/>
        <sz val="14"/>
        <color theme="5"/>
        <rFont val="Times New Roman"/>
        <family val="1"/>
      </rPr>
      <t>(4)</t>
    </r>
    <r>
      <rPr>
        <sz val="14"/>
        <rFont val="Times New Roman"/>
        <family val="1"/>
      </rPr>
      <t xml:space="preserve"> Indicare le unità già autorizzata da d.P.C.M. che si prevede di assumere nell'anno di riferimento</t>
    </r>
  </si>
  <si>
    <r>
      <t xml:space="preserve">Unità da assumere su rimodulazioni d.P.C.M già autorizzati </t>
    </r>
    <r>
      <rPr>
        <sz val="14"/>
        <color rgb="FF000000"/>
        <rFont val="Times New Roman"/>
        <family val="1"/>
      </rPr>
      <t xml:space="preserve">(con dettaglio in calce alla tabella)       </t>
    </r>
    <r>
      <rPr>
        <b/>
        <sz val="14"/>
        <color theme="5"/>
        <rFont val="Times New Roman"/>
        <family val="1"/>
      </rPr>
      <t xml:space="preserve"> (6)       </t>
    </r>
  </si>
  <si>
    <r>
      <t xml:space="preserve">EP (PV) </t>
    </r>
    <r>
      <rPr>
        <b/>
        <sz val="14"/>
        <color theme="5"/>
        <rFont val="Times New Roman"/>
        <family val="1"/>
      </rPr>
      <t>(7)</t>
    </r>
  </si>
  <si>
    <r>
      <rPr>
        <b/>
        <sz val="14"/>
        <color theme="5"/>
        <rFont val="Times New Roman"/>
        <family val="1"/>
      </rPr>
      <t>(7)</t>
    </r>
    <r>
      <rPr>
        <sz val="14"/>
        <rFont val="Times New Roman"/>
        <family val="1"/>
      </rPr>
      <t xml:space="preserve"> Calcolare il differenziale tra la retribuzione pro capite lordo stato di un EP e di un Funzionario</t>
    </r>
  </si>
  <si>
    <r>
      <rPr>
        <b/>
        <sz val="14"/>
        <color theme="5"/>
        <rFont val="Times New Roman"/>
        <family val="1"/>
      </rPr>
      <t>(6)</t>
    </r>
    <r>
      <rPr>
        <sz val="14"/>
        <rFont val="Times New Roman"/>
        <family val="1"/>
      </rPr>
      <t xml:space="preserve"> Indicare le unità che si intende richiedere mediante richiesta di rimodulazione su d.P.C.M. già autorizzati</t>
    </r>
  </si>
  <si>
    <t xml:space="preserve">DETTAGLIO RIMODULAZIONI DA EFFETTUARE NELL'ANNO 2027 SU DPCM GIA' AUTORIZZATI </t>
  </si>
  <si>
    <t xml:space="preserve">DETTAGLIO RIMODULAZIONI DA EFFETTUARE NELL'ANNO 2028 SU DPCM GIA' AUTORIZZATI </t>
  </si>
  <si>
    <t>VALORE FINANZIARIO RIMODULAZIONI SU DPCM GIA' AUTORIZZATO NEL 2026</t>
  </si>
  <si>
    <t>Altra voce retributiva fondamentale 13 mensilità</t>
  </si>
  <si>
    <t>* Per la compilazione di questa tabella riassuntiva, si forniscono alcuni criteri da seguire attentamente. Per il calcolo delle vacanze in organico devono essere considerate esclusivamente le cessazioni effettivamente maturate e consolidate entro il 31 dicembre dell’anno precedente rispetto al periodo di programmazione. Per il Piano Triennale di Fabbisogno del Personale (PTFP) 2026-2028, si farà riferimento alle cessazioni registrate al 31 dicembre 2025, come indicato nello schema tipo allegato al D.M. n. 132 del 30 giugno 2022.
Le previsioni di cessazioni future, che avvengono dopo il primo anno di riferimento o in quelli successivi, non possono essere incluse nel calcolo della dotazione organica attuale. 
Tuttavia, su espressa richiesta assunzionale da parte dell’amministrazione, tali cessazioni potranno essere utilizzate per l'autorizzare solo a bandire di procedure concorsuali (Tab. 4.5).
I posti derivanti da procedure di progressione tra le aree devono essere considerati vacanti solo dopo il completamento della procedura. Ad esempio, una cessazione interna avvenuta nel corso del 2025 andrà conteggiata solo a partire dal 2026.</t>
  </si>
  <si>
    <r>
      <t xml:space="preserve">Unità da assumere su </t>
    </r>
    <r>
      <rPr>
        <b/>
        <u/>
        <sz val="14"/>
        <color rgb="FF000000"/>
        <rFont val="Times New Roman"/>
        <family val="1"/>
      </rPr>
      <t>rimodulazioni</t>
    </r>
    <r>
      <rPr>
        <b/>
        <sz val="14"/>
        <color indexed="8"/>
        <rFont val="Times New Roman"/>
        <family val="1"/>
      </rPr>
      <t xml:space="preserve"> d.P.C.M già autorizzati - Valore Indicato nella Tab. 4 (con dettaglio delle assunzioni in calce alla tabella)             </t>
    </r>
    <r>
      <rPr>
        <b/>
        <sz val="14"/>
        <color theme="5"/>
        <rFont val="Times New Roman"/>
        <family val="1"/>
      </rPr>
      <t xml:space="preserve">   (6)       </t>
    </r>
  </si>
  <si>
    <t>Unità da assumere       2027 con concorso</t>
  </si>
  <si>
    <r>
      <rPr>
        <b/>
        <sz val="14"/>
        <color theme="5"/>
        <rFont val="Calibri"/>
        <family val="2"/>
        <scheme val="minor"/>
      </rPr>
      <t xml:space="preserve">(1) </t>
    </r>
    <r>
      <rPr>
        <b/>
        <sz val="14"/>
        <color theme="1"/>
        <rFont val="Calibri"/>
        <family val="2"/>
        <scheme val="minor"/>
      </rPr>
      <t>Nel caso in cui l'Amministrazione abbia ridotto la dotazione organica per destinare facoltà assunzionali all'incremento del trattamento accessorio, ai sensi comma 832 della Legge 204/2024, riportare la dotazione organica indicata in Tabella 1 bis</t>
    </r>
  </si>
  <si>
    <r>
      <t xml:space="preserve">Concorso pubblico </t>
    </r>
    <r>
      <rPr>
        <b/>
        <sz val="12"/>
        <color theme="5"/>
        <rFont val="Times New Roman"/>
        <family val="1"/>
      </rPr>
      <t>(1)</t>
    </r>
  </si>
  <si>
    <t xml:space="preserve">Tab. 4.5 - Autorizzazione solo a bandire </t>
  </si>
  <si>
    <t xml:space="preserve"> (A)-(C) Budget 2026 TOTALE Dir. I fascia</t>
  </si>
  <si>
    <t>(B)-(D) Budget 2026 TOTALE Dir II fascia + Aree</t>
  </si>
  <si>
    <r>
      <rPr>
        <b/>
        <sz val="14"/>
        <color theme="5"/>
        <rFont val="Times New Roman"/>
        <family val="1"/>
      </rPr>
      <t>(2)</t>
    </r>
    <r>
      <rPr>
        <sz val="14"/>
        <rFont val="Times New Roman"/>
        <family val="1"/>
      </rPr>
      <t xml:space="preserve"> Indicare il budget  di cui si chiede l'autorizzazione</t>
    </r>
  </si>
  <si>
    <t>TOTALE ONERE COMANDATI OUT</t>
  </si>
  <si>
    <t>Budget anno 2026 Dir. II fascia + Aree</t>
  </si>
  <si>
    <t>Progressioni tra le aree straordinarie previste dal CCNL su Monte Salari 2018</t>
  </si>
  <si>
    <r>
      <rPr>
        <b/>
        <sz val="14"/>
        <color theme="5"/>
        <rFont val="Times New Roman"/>
        <family val="1"/>
      </rPr>
      <t>(4)</t>
    </r>
    <r>
      <rPr>
        <sz val="14"/>
        <rFont val="Times New Roman"/>
        <family val="1"/>
      </rPr>
      <t xml:space="preserve"> Indicare le unità già autorizzate da d.P.C.M. che si prevede di assumere nell'anno di riferimento.</t>
    </r>
  </si>
  <si>
    <r>
      <rPr>
        <b/>
        <sz val="14"/>
        <color theme="5"/>
        <rFont val="Times New Roman"/>
        <family val="1"/>
      </rPr>
      <t>(4)</t>
    </r>
    <r>
      <rPr>
        <sz val="14"/>
        <rFont val="Times New Roman"/>
        <family val="1"/>
      </rPr>
      <t xml:space="preserve"> Indicare le unità già autorizzata da d.P.C.M. che si prevede di assumere nell'anno di riferimento.</t>
    </r>
  </si>
  <si>
    <t>* Ai sensi di quanto previsto dall'art. 35, comma 4, del d.lgs. 165 del 2001 le uniche richieste di rimodulazione accoglibili sono quelle relative al budget autorizzati da risparmi cessazioni 2024- budget 2025.</t>
  </si>
  <si>
    <r>
      <rPr>
        <b/>
        <sz val="14"/>
        <color theme="5"/>
        <rFont val="Times New Roman"/>
        <family val="1"/>
      </rPr>
      <t>(6)</t>
    </r>
    <r>
      <rPr>
        <sz val="14"/>
        <rFont val="Times New Roman"/>
        <family val="1"/>
      </rPr>
      <t xml:space="preserve"> Indicare le unità che si intende richiedere mediante richiesta di rimodulazione su d.P.C.M. già autorizzati. </t>
    </r>
    <r>
      <rPr>
        <b/>
        <sz val="14"/>
        <rFont val="Times New Roman"/>
        <family val="1"/>
      </rPr>
      <t>Ai sensi di quanto previsto dall'art. 35, comma 4, del d.lgs. 165 del 2001 le uniche richieste di rimodulazione accoglibili sono quelle relative al budget autorizzati da risparmi cessazioni 2024- budget 2025.</t>
    </r>
  </si>
  <si>
    <t xml:space="preserve"> PRESENTI DI RUOLO AL 31.12.2025</t>
  </si>
  <si>
    <t xml:space="preserve"> COMANDATI OUT AL 31.12.2025</t>
  </si>
  <si>
    <t>Tab. 1 - Valore finanziario dotazione organica al 31.12.2025  provvedimento DPCM N. 84 DEL 15/06/2015</t>
  </si>
  <si>
    <t>Ministero Giustizia- ARCHIVI NOTARILI</t>
  </si>
  <si>
    <t>Ministero Giustizia-Archivi Notarili</t>
  </si>
  <si>
    <t>AMMINISTRAZIONE Archivi  Notarili</t>
  </si>
  <si>
    <t>AMMINISTRAZIONE Archivi Notarili</t>
  </si>
  <si>
    <t>ARCHIVI NOTARILI</t>
  </si>
  <si>
    <t>SCORRIMENTO GRADUATORIA</t>
  </si>
  <si>
    <t>DPCM 29/03/2022</t>
  </si>
  <si>
    <t>DPCM 10/11/2023</t>
  </si>
  <si>
    <t>DPCM 29/01/2025</t>
  </si>
  <si>
    <t>DPCM  29/03/2022</t>
  </si>
  <si>
    <t>BANDO MOBILITA' 11/6/25</t>
  </si>
  <si>
    <t>DPCM 11/05/2023</t>
  </si>
  <si>
    <t>MOBILITA' interscambio</t>
  </si>
  <si>
    <t>DPCM 05/08/1988</t>
  </si>
  <si>
    <t>Area Funzionari:DPCM 29/3/22 n°1; DPCM 10/11/23 n°1; DPCM 29/01/25 n° 3. Area assistenti: DPCM 29/3/22 n°8;</t>
  </si>
  <si>
    <t>DPCM 10/11/23 n° 14;DPCM 29/1/25 n°1.Area operatori: DPCM 10/11/23 n°5; DPCM 29/01/25 n° 10; DPCM 31/12/25 n°14,</t>
  </si>
  <si>
    <r>
      <t xml:space="preserve">Tab. 1-bis - Valore finanziario dotazione organica al 31.12.2025  provvedimento DPCM n°84 del15/06/2015  come </t>
    </r>
    <r>
      <rPr>
        <b/>
        <sz val="16"/>
        <color theme="1"/>
        <rFont val="Times New Roman"/>
        <family val="1"/>
      </rPr>
      <t xml:space="preserve">modificato con DPR 21 novembre 2025 n. 189 </t>
    </r>
    <r>
      <rPr>
        <b/>
        <sz val="16"/>
        <color indexed="8"/>
        <rFont val="Times New Roman"/>
        <family val="1"/>
      </rPr>
      <t xml:space="preserve">a seguito di riduzione dotazione organica in applicazione del comma 832 Articolo 1 Legge 207 del 2024 </t>
    </r>
    <r>
      <rPr>
        <b/>
        <sz val="16"/>
        <color rgb="FF000000"/>
        <rFont val="Times New Roman"/>
        <family val="1"/>
      </rPr>
      <t>(facoltà assunzionali destinate all'incremento del trattamento accessorio).</t>
    </r>
  </si>
  <si>
    <t>CONCORSO PUBBLICO BOLZANO</t>
  </si>
  <si>
    <t>CONCORSO PUBBLICO (procedure l.56/87)</t>
  </si>
  <si>
    <t>AMMINISTRAZIONE ARCHIVI NOTARILI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</si>
</sst>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 _€_-;\-* #,##0.00\ _€_-;_-* &quot;-&quot;??\ _€_-;_-@_-"/>
    <numFmt numFmtId="165" formatCode="_-* #,##0.00\ _€_-;\-* #,##0.00\ _€_-;_-* \-??\ _€_-;_-@_-"/>
    <numFmt numFmtId="166" formatCode="_-* #,##0.00_-;\-* #,##0.00_-;_-* \-??_-;_-@_-"/>
    <numFmt numFmtId="167" formatCode="#,##0.00_ ;\-#,##0.00\ "/>
    <numFmt numFmtId="168" formatCode="0.0"/>
    <numFmt numFmtId="169" formatCode="_-* #,##0_-;\-* #,##0_-;_-* &quot;-&quot;??_-;_-@_-"/>
    <numFmt numFmtId="170" formatCode="#,##0_ ;\-#,##0\ "/>
  </numFmts>
  <fonts count="63" x14ac:knownFonts="1">
    <font>
      <sz val="11"/>
      <color theme="1"/>
      <name val="Calibri"/>
      <family val="2"/>
      <scheme val="minor"/>
    </font>
    <font>
      <sz val="10"/>
      <name val="Arial"/>
      <family val="2"/>
    </font>
    <font>
      <b/>
      <sz val="12"/>
      <name val="Times New Roman"/>
      <family val="1"/>
    </font>
    <font>
      <sz val="12"/>
      <name val="Times New Roman"/>
      <family val="1"/>
    </font>
    <font>
      <sz val="11"/>
      <color indexed="8"/>
      <name val="Calibri"/>
      <family val="2"/>
      <charset val="1"/>
    </font>
    <font>
      <sz val="12"/>
      <color indexed="8"/>
      <name val="Times New Roman"/>
      <family val="1"/>
    </font>
    <font>
      <b/>
      <i/>
      <sz val="12"/>
      <color indexed="8"/>
      <name val="Times New Roman"/>
      <family val="1"/>
    </font>
    <font>
      <b/>
      <sz val="12"/>
      <color indexed="8"/>
      <name val="Times New Roman"/>
      <family val="1"/>
    </font>
    <font>
      <i/>
      <sz val="12"/>
      <color indexed="8"/>
      <name val="Times New Roman"/>
      <family val="1"/>
    </font>
    <font>
      <b/>
      <sz val="10"/>
      <name val="Times New Roman"/>
      <family val="1"/>
    </font>
    <font>
      <b/>
      <sz val="12"/>
      <color rgb="FFFF0000"/>
      <name val="Times New Roman"/>
      <family val="1"/>
    </font>
    <font>
      <b/>
      <sz val="12"/>
      <name val="Arial"/>
      <family val="2"/>
    </font>
    <font>
      <sz val="12"/>
      <color indexed="8"/>
      <name val="Calibri"/>
      <family val="2"/>
      <charset val="1"/>
    </font>
    <font>
      <sz val="10"/>
      <name val="Times New Roman"/>
      <family val="1"/>
    </font>
    <font>
      <sz val="18"/>
      <name val="Times New Roman"/>
      <family val="1"/>
    </font>
    <font>
      <b/>
      <sz val="12"/>
      <color indexed="8"/>
      <name val="Calibri"/>
      <family val="2"/>
      <charset val="1"/>
    </font>
    <font>
      <b/>
      <sz val="14"/>
      <color indexed="8"/>
      <name val="Times New Roman"/>
      <family val="1"/>
    </font>
    <font>
      <b/>
      <sz val="16"/>
      <color indexed="8"/>
      <name val="Times New Roman"/>
      <family val="1"/>
    </font>
    <font>
      <sz val="14"/>
      <color indexed="8"/>
      <name val="Times New Roman"/>
      <family val="1"/>
    </font>
    <font>
      <b/>
      <sz val="12"/>
      <color theme="5"/>
      <name val="Times New Roman"/>
      <family val="1"/>
    </font>
    <font>
      <b/>
      <sz val="10"/>
      <color theme="5"/>
      <name val="Times New Roman"/>
      <family val="1"/>
    </font>
    <font>
      <b/>
      <sz val="12"/>
      <color theme="5"/>
      <name val="Calibri"/>
      <family val="2"/>
    </font>
    <font>
      <sz val="12"/>
      <color indexed="8"/>
      <name val="Calibri"/>
      <family val="2"/>
    </font>
    <font>
      <b/>
      <sz val="14"/>
      <name val="Times New Roman"/>
      <family val="1"/>
    </font>
    <font>
      <sz val="14"/>
      <name val="Times New Roman"/>
      <family val="1"/>
    </font>
    <font>
      <b/>
      <i/>
      <sz val="14"/>
      <color indexed="8"/>
      <name val="Times New Roman"/>
      <family val="1"/>
    </font>
    <font>
      <b/>
      <sz val="14"/>
      <color theme="5"/>
      <name val="Times New Roman"/>
      <family val="1"/>
    </font>
    <font>
      <sz val="14"/>
      <color theme="5"/>
      <name val="Times New Roman"/>
      <family val="1"/>
    </font>
    <font>
      <strike/>
      <sz val="14"/>
      <color indexed="8"/>
      <name val="Times New Roman"/>
      <family val="1"/>
    </font>
    <font>
      <b/>
      <sz val="14"/>
      <color rgb="FFFF0000"/>
      <name val="Times New Roman"/>
      <family val="1"/>
    </font>
    <font>
      <sz val="14"/>
      <color theme="1"/>
      <name val="Calibri"/>
      <family val="2"/>
      <scheme val="minor"/>
    </font>
    <font>
      <b/>
      <sz val="14"/>
      <color indexed="10"/>
      <name val="Times New Roman"/>
      <family val="1"/>
    </font>
    <font>
      <sz val="11"/>
      <color theme="1"/>
      <name val="Calibri"/>
      <family val="2"/>
      <scheme val="minor"/>
    </font>
    <font>
      <b/>
      <sz val="16"/>
      <color rgb="FFC00000"/>
      <name val="Times New Roman"/>
      <family val="1"/>
    </font>
    <font>
      <b/>
      <sz val="18"/>
      <color rgb="FFC00000"/>
      <name val="Times New Roman"/>
      <family val="1"/>
    </font>
    <font>
      <b/>
      <sz val="11"/>
      <color theme="1"/>
      <name val="Calibri"/>
      <family val="2"/>
      <scheme val="minor"/>
    </font>
    <font>
      <b/>
      <sz val="12"/>
      <color theme="1"/>
      <name val="Times New Roman"/>
      <family val="1"/>
    </font>
    <font>
      <b/>
      <sz val="10"/>
      <color theme="1"/>
      <name val="Times New Roman"/>
      <family val="1"/>
    </font>
    <font>
      <b/>
      <sz val="11"/>
      <name val="Times New Roman"/>
      <family val="1"/>
    </font>
    <font>
      <b/>
      <sz val="11"/>
      <color theme="1"/>
      <name val="Times New Roman"/>
      <family val="1"/>
    </font>
    <font>
      <b/>
      <sz val="11"/>
      <color indexed="8"/>
      <name val="Times New Roman"/>
      <family val="1"/>
    </font>
    <font>
      <sz val="11"/>
      <name val="Times New Roman"/>
      <family val="1"/>
    </font>
    <font>
      <sz val="11"/>
      <color theme="1"/>
      <name val="Times New Roman"/>
      <family val="1"/>
    </font>
    <font>
      <b/>
      <sz val="10"/>
      <color rgb="FFFF0000"/>
      <name val="Times New Roman"/>
      <family val="1"/>
    </font>
    <font>
      <b/>
      <sz val="14"/>
      <color theme="1"/>
      <name val="Times New Roman"/>
      <family val="1"/>
    </font>
    <font>
      <b/>
      <sz val="10"/>
      <color theme="1"/>
      <name val="Arial"/>
      <family val="2"/>
    </font>
    <font>
      <b/>
      <sz val="10"/>
      <color theme="1"/>
      <name val="Calibri"/>
      <family val="2"/>
    </font>
    <font>
      <i/>
      <sz val="12"/>
      <name val="Times New Roman"/>
      <family val="1"/>
    </font>
    <font>
      <b/>
      <sz val="18"/>
      <name val="Times New Roman"/>
      <family val="1"/>
    </font>
    <font>
      <b/>
      <sz val="16"/>
      <color rgb="FF000000"/>
      <name val="Times New Roman"/>
      <family val="1"/>
    </font>
    <font>
      <b/>
      <sz val="12"/>
      <color theme="0"/>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b/>
      <sz val="16"/>
      <color theme="0"/>
      <name val="Calibri"/>
      <family val="2"/>
      <scheme val="minor"/>
    </font>
    <font>
      <b/>
      <sz val="14"/>
      <color theme="5"/>
      <name val="Calibri"/>
      <family val="2"/>
      <scheme val="minor"/>
    </font>
    <font>
      <sz val="14"/>
      <color rgb="FF000000"/>
      <name val="Times New Roman"/>
      <family val="1"/>
    </font>
    <font>
      <sz val="14"/>
      <color indexed="8"/>
      <name val="Calibri"/>
      <family val="2"/>
      <charset val="1"/>
    </font>
    <font>
      <b/>
      <i/>
      <sz val="16"/>
      <color rgb="FFC00000"/>
      <name val="Times New Roman"/>
      <family val="1"/>
    </font>
    <font>
      <b/>
      <sz val="15"/>
      <color rgb="FFFF0000"/>
      <name val="Barlow Condensed"/>
    </font>
    <font>
      <b/>
      <u/>
      <sz val="12"/>
      <color theme="1"/>
      <name val="Times New Roman"/>
      <family val="1"/>
    </font>
    <font>
      <b/>
      <u/>
      <sz val="14"/>
      <color rgb="FF000000"/>
      <name val="Times New Roman"/>
      <family val="1"/>
    </font>
    <font>
      <b/>
      <sz val="16"/>
      <color theme="1"/>
      <name val="Times New Roman"/>
      <family val="1"/>
    </font>
  </fonts>
  <fills count="28">
    <fill>
      <patternFill patternType="none"/>
    </fill>
    <fill>
      <patternFill patternType="gray125"/>
    </fill>
    <fill>
      <patternFill patternType="solid">
        <fgColor indexed="9"/>
        <bgColor indexed="26"/>
      </patternFill>
    </fill>
    <fill>
      <patternFill patternType="solid">
        <fgColor rgb="FFFFC000"/>
        <bgColor indexed="64"/>
      </patternFill>
    </fill>
    <fill>
      <patternFill patternType="solid">
        <fgColor rgb="FF92D050"/>
        <bgColor indexed="64"/>
      </patternFill>
    </fill>
    <fill>
      <patternFill patternType="solid">
        <fgColor indexed="56"/>
        <bgColor indexed="62"/>
      </patternFill>
    </fill>
    <fill>
      <patternFill patternType="solid">
        <fgColor theme="2" tint="-9.9978637043366805E-2"/>
        <bgColor indexed="23"/>
      </patternFill>
    </fill>
    <fill>
      <patternFill patternType="solid">
        <fgColor theme="9"/>
        <bgColor indexed="64"/>
      </patternFill>
    </fill>
    <fill>
      <patternFill patternType="solid">
        <fgColor theme="1" tint="0.499984740745262"/>
        <bgColor indexed="64"/>
      </patternFill>
    </fill>
    <fill>
      <patternFill patternType="solid">
        <fgColor theme="0"/>
        <bgColor indexed="64"/>
      </patternFill>
    </fill>
    <fill>
      <patternFill patternType="solid">
        <fgColor theme="7"/>
        <bgColor indexed="64"/>
      </patternFill>
    </fill>
    <fill>
      <patternFill patternType="solid">
        <fgColor theme="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rgb="FF002060"/>
        <bgColor indexed="62"/>
      </patternFill>
    </fill>
    <fill>
      <patternFill patternType="solid">
        <fgColor theme="0"/>
        <bgColor indexed="62"/>
      </patternFill>
    </fill>
    <fill>
      <patternFill patternType="solid">
        <fgColor theme="4" tint="-0.499984740745262"/>
        <bgColor indexed="62"/>
      </patternFill>
    </fill>
    <fill>
      <patternFill patternType="solid">
        <fgColor theme="6" tint="-0.249977111117893"/>
        <bgColor indexed="64"/>
      </patternFill>
    </fill>
    <fill>
      <patternFill patternType="solid">
        <fgColor theme="5" tint="0.79998168889431442"/>
        <bgColor indexed="64"/>
      </patternFill>
    </fill>
    <fill>
      <patternFill patternType="solid">
        <fgColor theme="4" tint="-0.499984740745262"/>
        <bgColor indexed="23"/>
      </patternFill>
    </fill>
    <fill>
      <patternFill patternType="solid">
        <fgColor theme="4" tint="-0.499984740745262"/>
        <bgColor indexed="64"/>
      </patternFill>
    </fill>
    <fill>
      <patternFill patternType="solid">
        <fgColor theme="7" tint="0.79998168889431442"/>
        <bgColor indexed="64"/>
      </patternFill>
    </fill>
    <fill>
      <patternFill patternType="solid">
        <fgColor theme="2" tint="-0.499984740745262"/>
        <bgColor indexed="64"/>
      </patternFill>
    </fill>
    <fill>
      <patternFill patternType="solid">
        <fgColor theme="5" tint="0.39997558519241921"/>
        <bgColor indexed="64"/>
      </patternFill>
    </fill>
    <fill>
      <patternFill patternType="solid">
        <fgColor rgb="FF002060"/>
        <bgColor indexed="64"/>
      </patternFill>
    </fill>
    <fill>
      <patternFill patternType="solid">
        <fgColor rgb="FFFFFF00"/>
        <bgColor indexed="64"/>
      </patternFill>
    </fill>
  </fills>
  <borders count="1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8"/>
      </right>
      <top/>
      <bottom style="thin">
        <color indexed="8"/>
      </bottom>
      <diagonal/>
    </border>
    <border>
      <left style="thin">
        <color indexed="8"/>
      </left>
      <right/>
      <top/>
      <bottom style="thin">
        <color indexed="8"/>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8"/>
      </left>
      <right style="thin">
        <color indexed="64"/>
      </right>
      <top/>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ck">
        <color theme="5" tint="-0.24994659260841701"/>
      </left>
      <right/>
      <top style="thick">
        <color theme="5" tint="-0.24994659260841701"/>
      </top>
      <bottom style="thin">
        <color indexed="64"/>
      </bottom>
      <diagonal/>
    </border>
    <border>
      <left style="thin">
        <color indexed="64"/>
      </left>
      <right style="thick">
        <color theme="5" tint="-0.24994659260841701"/>
      </right>
      <top style="thick">
        <color theme="5" tint="-0.24994659260841701"/>
      </top>
      <bottom style="thin">
        <color indexed="64"/>
      </bottom>
      <diagonal/>
    </border>
    <border>
      <left style="thick">
        <color theme="5" tint="-0.24994659260841701"/>
      </left>
      <right style="thin">
        <color indexed="64"/>
      </right>
      <top style="thin">
        <color indexed="64"/>
      </top>
      <bottom style="thin">
        <color indexed="64"/>
      </bottom>
      <diagonal/>
    </border>
    <border>
      <left style="thin">
        <color indexed="64"/>
      </left>
      <right style="thick">
        <color theme="5" tint="-0.24994659260841701"/>
      </right>
      <top style="thin">
        <color indexed="64"/>
      </top>
      <bottom style="thin">
        <color indexed="64"/>
      </bottom>
      <diagonal/>
    </border>
    <border>
      <left style="thin">
        <color indexed="8"/>
      </left>
      <right/>
      <top style="thin">
        <color indexed="64"/>
      </top>
      <bottom style="thin">
        <color indexed="64"/>
      </bottom>
      <diagonal/>
    </border>
    <border>
      <left/>
      <right style="thick">
        <color theme="5" tint="-0.24994659260841701"/>
      </right>
      <top style="thin">
        <color indexed="64"/>
      </top>
      <bottom style="thin">
        <color indexed="64"/>
      </bottom>
      <diagonal/>
    </border>
    <border>
      <left style="thick">
        <color theme="5" tint="-0.24994659260841701"/>
      </left>
      <right style="thin">
        <color indexed="64"/>
      </right>
      <top style="thin">
        <color indexed="64"/>
      </top>
      <bottom style="thick">
        <color theme="5" tint="-0.24994659260841701"/>
      </bottom>
      <diagonal/>
    </border>
    <border>
      <left/>
      <right style="thin">
        <color indexed="64"/>
      </right>
      <top style="thin">
        <color indexed="64"/>
      </top>
      <bottom style="thick">
        <color theme="5" tint="-0.24994659260841701"/>
      </bottom>
      <diagonal/>
    </border>
    <border>
      <left style="thin">
        <color indexed="64"/>
      </left>
      <right style="thin">
        <color indexed="64"/>
      </right>
      <top style="thin">
        <color indexed="64"/>
      </top>
      <bottom style="thick">
        <color theme="5" tint="-0.24994659260841701"/>
      </bottom>
      <diagonal/>
    </border>
    <border>
      <left style="thin">
        <color indexed="64"/>
      </left>
      <right style="thick">
        <color theme="5" tint="-0.24994659260841701"/>
      </right>
      <top style="thin">
        <color indexed="64"/>
      </top>
      <bottom style="thick">
        <color theme="5" tint="-0.24994659260841701"/>
      </bottom>
      <diagonal/>
    </border>
    <border>
      <left style="thin">
        <color indexed="8"/>
      </left>
      <right style="thin">
        <color indexed="64"/>
      </right>
      <top style="thin">
        <color indexed="64"/>
      </top>
      <bottom/>
      <diagonal/>
    </border>
    <border>
      <left style="thick">
        <color theme="5" tint="-0.24994659260841701"/>
      </left>
      <right style="thin">
        <color indexed="64"/>
      </right>
      <top style="thick">
        <color theme="5" tint="-0.24994659260841701"/>
      </top>
      <bottom style="thin">
        <color indexed="64"/>
      </bottom>
      <diagonal/>
    </border>
    <border>
      <left style="thin">
        <color indexed="64"/>
      </left>
      <right style="thin">
        <color indexed="64"/>
      </right>
      <top style="thick">
        <color theme="5" tint="-0.24994659260841701"/>
      </top>
      <bottom style="thin">
        <color indexed="64"/>
      </bottom>
      <diagonal/>
    </border>
    <border>
      <left style="thick">
        <color theme="5" tint="-0.24994659260841701"/>
      </left>
      <right style="thin">
        <color indexed="64"/>
      </right>
      <top/>
      <bottom style="thin">
        <color indexed="64"/>
      </bottom>
      <diagonal/>
    </border>
    <border>
      <left style="thin">
        <color indexed="64"/>
      </left>
      <right style="thick">
        <color theme="5" tint="-0.24994659260841701"/>
      </right>
      <top/>
      <bottom style="thin">
        <color indexed="64"/>
      </bottom>
      <diagonal/>
    </border>
    <border>
      <left style="thick">
        <color theme="5" tint="-0.24994659260841701"/>
      </left>
      <right/>
      <top/>
      <bottom/>
      <diagonal/>
    </border>
    <border>
      <left style="thin">
        <color indexed="64"/>
      </left>
      <right style="thick">
        <color theme="5" tint="-0.24994659260841701"/>
      </right>
      <top style="thin">
        <color indexed="64"/>
      </top>
      <bottom/>
      <diagonal/>
    </border>
    <border>
      <left style="thick">
        <color theme="5" tint="-0.24994659260841701"/>
      </left>
      <right/>
      <top style="thin">
        <color indexed="64"/>
      </top>
      <bottom/>
      <diagonal/>
    </border>
    <border>
      <left/>
      <right style="thick">
        <color theme="5" tint="-0.24994659260841701"/>
      </right>
      <top style="thin">
        <color indexed="64"/>
      </top>
      <bottom/>
      <diagonal/>
    </border>
    <border>
      <left/>
      <right style="thick">
        <color theme="5" tint="-0.24994659260841701"/>
      </right>
      <top/>
      <bottom/>
      <diagonal/>
    </border>
    <border>
      <left/>
      <right style="thin">
        <color indexed="64"/>
      </right>
      <top style="thin">
        <color indexed="8"/>
      </top>
      <bottom style="thin">
        <color indexed="64"/>
      </bottom>
      <diagonal/>
    </border>
    <border>
      <left style="thin">
        <color indexed="64"/>
      </left>
      <right style="thick">
        <color theme="5" tint="-0.24994659260841701"/>
      </right>
      <top/>
      <bottom/>
      <diagonal/>
    </border>
    <border>
      <left/>
      <right style="thick">
        <color theme="5" tint="-0.24994659260841701"/>
      </right>
      <top style="thick">
        <color theme="5" tint="-0.24994659260841701"/>
      </top>
      <bottom style="thin">
        <color indexed="64"/>
      </bottom>
      <diagonal/>
    </border>
    <border>
      <left style="thick">
        <color theme="5" tint="-0.24994659260841701"/>
      </left>
      <right/>
      <top style="thin">
        <color indexed="64"/>
      </top>
      <bottom style="thin">
        <color indexed="64"/>
      </bottom>
      <diagonal/>
    </border>
    <border>
      <left style="thick">
        <color theme="5" tint="-0.24994659260841701"/>
      </left>
      <right/>
      <top style="thick">
        <color theme="5" tint="-0.24994659260841701"/>
      </top>
      <bottom/>
      <diagonal/>
    </border>
    <border>
      <left/>
      <right style="thick">
        <color theme="5" tint="-0.24994659260841701"/>
      </right>
      <top style="thick">
        <color theme="5" tint="-0.24994659260841701"/>
      </top>
      <bottom/>
      <diagonal/>
    </border>
    <border>
      <left style="thick">
        <color theme="5"/>
      </left>
      <right style="thin">
        <color indexed="64"/>
      </right>
      <top style="thick">
        <color theme="5"/>
      </top>
      <bottom style="thin">
        <color indexed="64"/>
      </bottom>
      <diagonal/>
    </border>
    <border>
      <left style="thick">
        <color theme="5"/>
      </left>
      <right style="thin">
        <color indexed="64"/>
      </right>
      <top style="thin">
        <color indexed="64"/>
      </top>
      <bottom style="thin">
        <color indexed="64"/>
      </bottom>
      <diagonal/>
    </border>
    <border>
      <left style="thick">
        <color theme="5"/>
      </left>
      <right style="thin">
        <color indexed="64"/>
      </right>
      <top style="thin">
        <color indexed="64"/>
      </top>
      <bottom style="thick">
        <color theme="5"/>
      </bottom>
      <diagonal/>
    </border>
    <border>
      <left style="thin">
        <color indexed="64"/>
      </left>
      <right/>
      <top style="thick">
        <color theme="5"/>
      </top>
      <bottom style="thin">
        <color indexed="64"/>
      </bottom>
      <diagonal/>
    </border>
    <border>
      <left style="thin">
        <color indexed="64"/>
      </left>
      <right/>
      <top style="thin">
        <color indexed="64"/>
      </top>
      <bottom style="thick">
        <color theme="5"/>
      </bottom>
      <diagonal/>
    </border>
    <border>
      <left style="thick">
        <color theme="5" tint="-0.24994659260841701"/>
      </left>
      <right style="thick">
        <color theme="5" tint="-0.24994659260841701"/>
      </right>
      <top style="thick">
        <color theme="5" tint="-0.24994659260841701"/>
      </top>
      <bottom style="thin">
        <color indexed="64"/>
      </bottom>
      <diagonal/>
    </border>
    <border>
      <left style="thick">
        <color theme="5" tint="-0.24994659260841701"/>
      </left>
      <right style="thick">
        <color theme="5" tint="-0.24994659260841701"/>
      </right>
      <top style="thin">
        <color indexed="64"/>
      </top>
      <bottom style="thin">
        <color indexed="64"/>
      </bottom>
      <diagonal/>
    </border>
    <border>
      <left style="thick">
        <color theme="5" tint="-0.24994659260841701"/>
      </left>
      <right style="thick">
        <color theme="5" tint="-0.24994659260841701"/>
      </right>
      <top style="thin">
        <color indexed="64"/>
      </top>
      <bottom style="thick">
        <color theme="5" tint="-0.24994659260841701"/>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style="medium">
        <color theme="0"/>
      </left>
      <right style="medium">
        <color theme="0"/>
      </right>
      <top style="medium">
        <color theme="0"/>
      </top>
      <bottom/>
      <diagonal/>
    </border>
    <border>
      <left/>
      <right style="medium">
        <color rgb="FF002060"/>
      </right>
      <top/>
      <bottom/>
      <diagonal/>
    </border>
    <border>
      <left style="medium">
        <color theme="0"/>
      </left>
      <right style="medium">
        <color theme="0"/>
      </right>
      <top/>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style="thin">
        <color theme="0" tint="-4.9989318521683403E-2"/>
      </right>
      <top/>
      <bottom/>
      <diagonal/>
    </border>
    <border>
      <left/>
      <right/>
      <top style="thin">
        <color theme="0" tint="-4.9989318521683403E-2"/>
      </top>
      <bottom/>
      <diagonal/>
    </border>
    <border>
      <left/>
      <right style="medium">
        <color theme="0"/>
      </right>
      <top style="medium">
        <color theme="0"/>
      </top>
      <bottom/>
      <diagonal/>
    </border>
    <border>
      <left/>
      <right/>
      <top/>
      <bottom style="thin">
        <color theme="0" tint="-4.9989318521683403E-2"/>
      </bottom>
      <diagonal/>
    </border>
    <border>
      <left/>
      <right style="medium">
        <color theme="0"/>
      </right>
      <top/>
      <bottom style="medium">
        <color theme="0"/>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ck">
        <color theme="5" tint="-0.24994659260841701"/>
      </top>
      <bottom style="thin">
        <color indexed="64"/>
      </bottom>
      <diagonal/>
    </border>
  </borders>
  <cellStyleXfs count="11">
    <xf numFmtId="0" fontId="0" fillId="0" borderId="0"/>
    <xf numFmtId="0" fontId="1" fillId="0" borderId="0"/>
    <xf numFmtId="0" fontId="4" fillId="0" borderId="0"/>
    <xf numFmtId="166" fontId="1" fillId="0" borderId="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6" fontId="1" fillId="0" borderId="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cellStyleXfs>
  <cellXfs count="748">
    <xf numFmtId="0" fontId="0" fillId="0" borderId="0" xfId="0"/>
    <xf numFmtId="0" fontId="3" fillId="0" borderId="2" xfId="1" applyFont="1" applyBorder="1" applyAlignment="1">
      <alignment wrapText="1"/>
    </xf>
    <xf numFmtId="0" fontId="5" fillId="0" borderId="2" xfId="2" applyFont="1" applyBorder="1" applyAlignment="1">
      <alignment horizontal="center"/>
    </xf>
    <xf numFmtId="0" fontId="5" fillId="0" borderId="3" xfId="2" applyFont="1" applyBorder="1"/>
    <xf numFmtId="0" fontId="5" fillId="0" borderId="0" xfId="2" applyFont="1"/>
    <xf numFmtId="0" fontId="3" fillId="0" borderId="0" xfId="1" applyFont="1" applyAlignment="1">
      <alignment wrapText="1"/>
    </xf>
    <xf numFmtId="0" fontId="5" fillId="0" borderId="0" xfId="2" applyFont="1" applyAlignment="1">
      <alignment horizontal="center"/>
    </xf>
    <xf numFmtId="0" fontId="5" fillId="0" borderId="5" xfId="2" applyFont="1" applyBorder="1"/>
    <xf numFmtId="0" fontId="2" fillId="0" borderId="7" xfId="1" applyFont="1" applyBorder="1" applyAlignment="1">
      <alignment horizontal="left" vertical="center" wrapText="1"/>
    </xf>
    <xf numFmtId="0" fontId="5" fillId="0" borderId="7" xfId="2" applyFont="1" applyBorder="1" applyAlignment="1">
      <alignment horizontal="center"/>
    </xf>
    <xf numFmtId="0" fontId="5" fillId="0" borderId="8" xfId="2" applyFont="1" applyBorder="1"/>
    <xf numFmtId="0" fontId="5" fillId="2" borderId="0" xfId="2" applyFont="1" applyFill="1" applyAlignment="1">
      <alignment horizontal="left"/>
    </xf>
    <xf numFmtId="0" fontId="5" fillId="0" borderId="10" xfId="2" applyFont="1" applyBorder="1" applyAlignment="1">
      <alignment horizontal="center" vertical="center" wrapText="1"/>
    </xf>
    <xf numFmtId="0" fontId="7" fillId="0" borderId="0" xfId="2" applyFont="1"/>
    <xf numFmtId="0" fontId="12" fillId="0" borderId="0" xfId="2" applyFont="1"/>
    <xf numFmtId="0" fontId="13" fillId="0" borderId="0" xfId="1" applyFont="1"/>
    <xf numFmtId="0" fontId="9" fillId="0" borderId="2" xfId="1" applyFont="1" applyBorder="1" applyAlignment="1">
      <alignment horizontal="left" vertical="center" wrapText="1"/>
    </xf>
    <xf numFmtId="0" fontId="9" fillId="0" borderId="0" xfId="1" applyFont="1" applyAlignment="1">
      <alignment horizontal="left" vertical="center" wrapText="1"/>
    </xf>
    <xf numFmtId="4" fontId="13" fillId="0" borderId="0" xfId="1" applyNumberFormat="1" applyFont="1"/>
    <xf numFmtId="168" fontId="13" fillId="0" borderId="0" xfId="1" applyNumberFormat="1" applyFont="1"/>
    <xf numFmtId="0" fontId="9" fillId="0" borderId="0" xfId="1" applyFont="1" applyAlignment="1">
      <alignment horizontal="center" wrapText="1"/>
    </xf>
    <xf numFmtId="0" fontId="14" fillId="0" borderId="0" xfId="1" applyFont="1" applyAlignment="1">
      <alignment horizontal="center"/>
    </xf>
    <xf numFmtId="0" fontId="13" fillId="0" borderId="0" xfId="1" applyFont="1" applyAlignment="1">
      <alignment horizontal="center" wrapText="1"/>
    </xf>
    <xf numFmtId="0" fontId="12" fillId="0" borderId="0" xfId="2" applyFont="1" applyAlignment="1">
      <alignment vertical="center"/>
    </xf>
    <xf numFmtId="0" fontId="5" fillId="5" borderId="10" xfId="2" applyFont="1" applyFill="1" applyBorder="1" applyAlignment="1">
      <alignment horizontal="center" vertical="center" wrapText="1"/>
    </xf>
    <xf numFmtId="0" fontId="5" fillId="5" borderId="32" xfId="2" applyFont="1" applyFill="1" applyBorder="1" applyAlignment="1">
      <alignment horizontal="center" vertical="center" textRotation="90"/>
    </xf>
    <xf numFmtId="0" fontId="7" fillId="5" borderId="32" xfId="2" applyFont="1" applyFill="1" applyBorder="1" applyAlignment="1">
      <alignment horizontal="center" vertical="center" wrapText="1"/>
    </xf>
    <xf numFmtId="0" fontId="5" fillId="0" borderId="0" xfId="2" applyFont="1" applyAlignment="1">
      <alignment horizontal="center" vertical="center"/>
    </xf>
    <xf numFmtId="0" fontId="7" fillId="5" borderId="41" xfId="2" applyFont="1" applyFill="1" applyBorder="1" applyAlignment="1">
      <alignment horizontal="center" vertical="center" textRotation="90" wrapText="1"/>
    </xf>
    <xf numFmtId="0" fontId="15" fillId="0" borderId="0" xfId="2" applyFont="1"/>
    <xf numFmtId="0" fontId="7" fillId="0" borderId="0" xfId="2" applyFont="1" applyAlignment="1">
      <alignment vertical="center" wrapText="1"/>
    </xf>
    <xf numFmtId="0" fontId="1" fillId="0" borderId="0" xfId="1"/>
    <xf numFmtId="0" fontId="1" fillId="0" borderId="0" xfId="1" applyAlignment="1">
      <alignment horizontal="center" vertical="center"/>
    </xf>
    <xf numFmtId="164" fontId="7" fillId="0" borderId="13" xfId="2" applyNumberFormat="1" applyFont="1" applyBorder="1" applyAlignment="1">
      <alignment horizontal="center" vertical="center"/>
    </xf>
    <xf numFmtId="0" fontId="16" fillId="10" borderId="13" xfId="2" applyFont="1" applyFill="1" applyBorder="1" applyAlignment="1">
      <alignment horizontal="center" vertical="center"/>
    </xf>
    <xf numFmtId="0" fontId="16" fillId="10" borderId="10" xfId="2" applyFont="1" applyFill="1" applyBorder="1"/>
    <xf numFmtId="4" fontId="16" fillId="10" borderId="10" xfId="2" applyNumberFormat="1" applyFont="1" applyFill="1" applyBorder="1" applyAlignment="1">
      <alignment horizontal="center" wrapText="1"/>
    </xf>
    <xf numFmtId="0" fontId="7" fillId="7" borderId="13" xfId="2" applyFont="1" applyFill="1" applyBorder="1" applyAlignment="1">
      <alignment horizontal="center" vertical="center" wrapText="1"/>
    </xf>
    <xf numFmtId="0" fontId="2" fillId="0" borderId="13" xfId="2" applyFont="1" applyBorder="1" applyAlignment="1">
      <alignment horizontal="center" vertical="center"/>
    </xf>
    <xf numFmtId="0" fontId="13" fillId="0" borderId="4" xfId="1" applyFont="1" applyBorder="1"/>
    <xf numFmtId="0" fontId="13" fillId="0" borderId="5" xfId="1" applyFont="1" applyBorder="1"/>
    <xf numFmtId="1" fontId="7" fillId="0" borderId="13" xfId="2" applyNumberFormat="1" applyFont="1" applyBorder="1" applyAlignment="1">
      <alignment horizontal="center" vertical="center"/>
    </xf>
    <xf numFmtId="0" fontId="2" fillId="0" borderId="10" xfId="2" applyFont="1" applyBorder="1" applyAlignment="1">
      <alignment horizontal="center" vertical="center"/>
    </xf>
    <xf numFmtId="0" fontId="7" fillId="9" borderId="37" xfId="2" applyFont="1" applyFill="1" applyBorder="1" applyAlignment="1">
      <alignment horizontal="center" vertical="center"/>
    </xf>
    <xf numFmtId="0" fontId="18" fillId="0" borderId="0" xfId="2" applyFont="1"/>
    <xf numFmtId="0" fontId="18" fillId="0" borderId="0" xfId="2" applyFont="1" applyAlignment="1">
      <alignment horizontal="center"/>
    </xf>
    <xf numFmtId="0" fontId="24" fillId="0" borderId="2" xfId="1" applyFont="1" applyBorder="1" applyAlignment="1">
      <alignment wrapText="1"/>
    </xf>
    <xf numFmtId="0" fontId="18" fillId="0" borderId="2" xfId="2" applyFont="1" applyBorder="1" applyAlignment="1">
      <alignment horizontal="center"/>
    </xf>
    <xf numFmtId="0" fontId="18" fillId="0" borderId="3" xfId="2" applyFont="1" applyBorder="1"/>
    <xf numFmtId="0" fontId="16" fillId="0" borderId="0" xfId="2" applyFont="1" applyAlignment="1">
      <alignment horizontal="right"/>
    </xf>
    <xf numFmtId="0" fontId="24" fillId="0" borderId="0" xfId="1" applyFont="1" applyAlignment="1">
      <alignment wrapText="1"/>
    </xf>
    <xf numFmtId="0" fontId="18" fillId="0" borderId="5" xfId="2" applyFont="1" applyBorder="1"/>
    <xf numFmtId="165" fontId="18" fillId="0" borderId="0" xfId="2" applyNumberFormat="1" applyFont="1"/>
    <xf numFmtId="0" fontId="23" fillId="0" borderId="7" xfId="1" applyFont="1" applyBorder="1" applyAlignment="1">
      <alignment horizontal="left" vertical="center" wrapText="1"/>
    </xf>
    <xf numFmtId="0" fontId="18" fillId="0" borderId="7" xfId="2" applyFont="1" applyBorder="1" applyAlignment="1">
      <alignment horizontal="center"/>
    </xf>
    <xf numFmtId="0" fontId="18" fillId="0" borderId="8" xfId="2" applyFont="1" applyBorder="1"/>
    <xf numFmtId="0" fontId="18" fillId="2" borderId="0" xfId="2" applyFont="1" applyFill="1" applyAlignment="1">
      <alignment horizontal="left"/>
    </xf>
    <xf numFmtId="0" fontId="18" fillId="2" borderId="0" xfId="2" applyFont="1" applyFill="1" applyAlignment="1">
      <alignment horizontal="center"/>
    </xf>
    <xf numFmtId="0" fontId="18" fillId="2" borderId="0" xfId="2" applyFont="1" applyFill="1"/>
    <xf numFmtId="0" fontId="18" fillId="0" borderId="10" xfId="2" applyFont="1" applyBorder="1" applyAlignment="1">
      <alignment horizontal="center" vertical="center" wrapText="1"/>
    </xf>
    <xf numFmtId="4" fontId="16" fillId="4" borderId="10" xfId="2" applyNumberFormat="1" applyFont="1" applyFill="1" applyBorder="1" applyAlignment="1">
      <alignment horizontal="center" wrapText="1"/>
    </xf>
    <xf numFmtId="0" fontId="18" fillId="0" borderId="10" xfId="2" applyFont="1" applyBorder="1" applyAlignment="1">
      <alignment vertical="center" wrapText="1"/>
    </xf>
    <xf numFmtId="167" fontId="24" fillId="0" borderId="10" xfId="3" applyNumberFormat="1" applyFont="1" applyBorder="1" applyAlignment="1">
      <alignment horizontal="right" vertical="center"/>
    </xf>
    <xf numFmtId="166" fontId="18" fillId="0" borderId="10" xfId="2" applyNumberFormat="1" applyFont="1" applyBorder="1" applyAlignment="1">
      <alignment horizontal="right"/>
    </xf>
    <xf numFmtId="0" fontId="18" fillId="0" borderId="10" xfId="2" applyFont="1" applyBorder="1"/>
    <xf numFmtId="166" fontId="18" fillId="0" borderId="10" xfId="2" applyNumberFormat="1" applyFont="1" applyBorder="1" applyAlignment="1">
      <alignment horizontal="right" vertical="center" wrapText="1"/>
    </xf>
    <xf numFmtId="166" fontId="18" fillId="0" borderId="10" xfId="3" applyFont="1" applyFill="1" applyBorder="1" applyAlignment="1" applyProtection="1">
      <alignment horizontal="right" vertical="center" wrapText="1"/>
    </xf>
    <xf numFmtId="166" fontId="16" fillId="0" borderId="10" xfId="2" applyNumberFormat="1" applyFont="1" applyBorder="1" applyAlignment="1">
      <alignment horizontal="right"/>
    </xf>
    <xf numFmtId="4" fontId="18" fillId="0" borderId="10" xfId="2" applyNumberFormat="1" applyFont="1" applyBorder="1" applyAlignment="1">
      <alignment horizontal="right"/>
    </xf>
    <xf numFmtId="0" fontId="18" fillId="0" borderId="0" xfId="2" applyFont="1" applyAlignment="1">
      <alignment horizontal="right"/>
    </xf>
    <xf numFmtId="0" fontId="18" fillId="0" borderId="10" xfId="2" applyFont="1" applyBorder="1" applyAlignment="1">
      <alignment horizontal="center"/>
    </xf>
    <xf numFmtId="0" fontId="16" fillId="5" borderId="10" xfId="2" applyFont="1" applyFill="1" applyBorder="1" applyAlignment="1">
      <alignment horizontal="center" vertical="center" textRotation="90" wrapText="1"/>
    </xf>
    <xf numFmtId="0" fontId="18" fillId="5" borderId="10" xfId="2" applyFont="1" applyFill="1" applyBorder="1" applyAlignment="1">
      <alignment horizontal="center" vertical="center" textRotation="90"/>
    </xf>
    <xf numFmtId="0" fontId="18" fillId="5" borderId="10" xfId="2" applyFont="1" applyFill="1" applyBorder="1" applyAlignment="1">
      <alignment horizontal="right" vertical="center" wrapText="1"/>
    </xf>
    <xf numFmtId="0" fontId="18" fillId="0" borderId="10" xfId="2" applyFont="1" applyBorder="1" applyAlignment="1">
      <alignment horizontal="center" vertical="center" textRotation="90"/>
    </xf>
    <xf numFmtId="4" fontId="24" fillId="0" borderId="10" xfId="1" applyNumberFormat="1" applyFont="1" applyBorder="1" applyAlignment="1">
      <alignment horizontal="right"/>
    </xf>
    <xf numFmtId="0" fontId="18" fillId="6" borderId="10" xfId="2" applyFont="1" applyFill="1" applyBorder="1" applyAlignment="1">
      <alignment horizontal="center"/>
    </xf>
    <xf numFmtId="166" fontId="18" fillId="6" borderId="10" xfId="2" applyNumberFormat="1" applyFont="1" applyFill="1" applyBorder="1" applyAlignment="1">
      <alignment horizontal="right"/>
    </xf>
    <xf numFmtId="4" fontId="18" fillId="6" borderId="10" xfId="3" applyNumberFormat="1" applyFont="1" applyFill="1" applyBorder="1" applyAlignment="1" applyProtection="1">
      <alignment horizontal="right"/>
    </xf>
    <xf numFmtId="0" fontId="16" fillId="0" borderId="0" xfId="2" applyFont="1"/>
    <xf numFmtId="0" fontId="16" fillId="6" borderId="10" xfId="2" applyFont="1" applyFill="1" applyBorder="1" applyAlignment="1">
      <alignment horizontal="center" vertical="center" textRotation="90"/>
    </xf>
    <xf numFmtId="4" fontId="18" fillId="6" borderId="10" xfId="2" applyNumberFormat="1" applyFont="1" applyFill="1" applyBorder="1" applyAlignment="1">
      <alignment horizontal="right"/>
    </xf>
    <xf numFmtId="4" fontId="16" fillId="0" borderId="13" xfId="2" applyNumberFormat="1" applyFont="1" applyBorder="1" applyAlignment="1">
      <alignment horizontal="right"/>
    </xf>
    <xf numFmtId="0" fontId="16" fillId="0" borderId="0" xfId="2" applyFont="1" applyAlignment="1">
      <alignment vertical="center"/>
    </xf>
    <xf numFmtId="0" fontId="18" fillId="0" borderId="0" xfId="2" applyFont="1" applyAlignment="1">
      <alignment vertical="center" wrapText="1"/>
    </xf>
    <xf numFmtId="0" fontId="24" fillId="9" borderId="2" xfId="1" applyFont="1" applyFill="1" applyBorder="1" applyAlignment="1">
      <alignment wrapText="1"/>
    </xf>
    <xf numFmtId="0" fontId="18" fillId="9" borderId="2" xfId="2" applyFont="1" applyFill="1" applyBorder="1" applyAlignment="1">
      <alignment horizontal="center"/>
    </xf>
    <xf numFmtId="0" fontId="18" fillId="9" borderId="3" xfId="2" applyFont="1" applyFill="1" applyBorder="1"/>
    <xf numFmtId="0" fontId="24" fillId="9" borderId="0" xfId="1" applyFont="1" applyFill="1" applyAlignment="1">
      <alignment wrapText="1"/>
    </xf>
    <xf numFmtId="0" fontId="18" fillId="9" borderId="0" xfId="2" applyFont="1" applyFill="1" applyAlignment="1">
      <alignment horizontal="center"/>
    </xf>
    <xf numFmtId="0" fontId="18" fillId="9" borderId="5" xfId="2" applyFont="1" applyFill="1" applyBorder="1"/>
    <xf numFmtId="0" fontId="23" fillId="9" borderId="7" xfId="1" applyFont="1" applyFill="1" applyBorder="1" applyAlignment="1">
      <alignment horizontal="left" vertical="center" wrapText="1"/>
    </xf>
    <xf numFmtId="0" fontId="18" fillId="9" borderId="7" xfId="2" applyFont="1" applyFill="1" applyBorder="1" applyAlignment="1">
      <alignment horizontal="center"/>
    </xf>
    <xf numFmtId="0" fontId="18" fillId="9" borderId="8" xfId="2" applyFont="1" applyFill="1" applyBorder="1"/>
    <xf numFmtId="0" fontId="16" fillId="10" borderId="10" xfId="2" applyFont="1" applyFill="1" applyBorder="1" applyAlignment="1">
      <alignment horizontal="center" vertical="center" wrapText="1"/>
    </xf>
    <xf numFmtId="0" fontId="16" fillId="0" borderId="10" xfId="2" applyFont="1" applyBorder="1" applyAlignment="1">
      <alignment horizontal="center" vertical="center" wrapText="1"/>
    </xf>
    <xf numFmtId="0" fontId="16" fillId="7" borderId="10" xfId="2" applyFont="1" applyFill="1" applyBorder="1" applyAlignment="1">
      <alignment horizontal="center" vertical="center" wrapText="1"/>
    </xf>
    <xf numFmtId="3" fontId="16" fillId="0" borderId="10" xfId="2" applyNumberFormat="1" applyFont="1" applyBorder="1" applyAlignment="1">
      <alignment horizontal="center"/>
    </xf>
    <xf numFmtId="4" fontId="16" fillId="0" borderId="10" xfId="2" applyNumberFormat="1" applyFont="1" applyBorder="1"/>
    <xf numFmtId="166" fontId="18" fillId="0" borderId="0" xfId="2" applyNumberFormat="1" applyFont="1"/>
    <xf numFmtId="0" fontId="30" fillId="0" borderId="0" xfId="0" applyFont="1"/>
    <xf numFmtId="3" fontId="16" fillId="0" borderId="10" xfId="2" applyNumberFormat="1" applyFont="1" applyBorder="1"/>
    <xf numFmtId="3" fontId="16" fillId="0" borderId="0" xfId="2" applyNumberFormat="1" applyFont="1"/>
    <xf numFmtId="4" fontId="16" fillId="0" borderId="0" xfId="2" applyNumberFormat="1" applyFont="1"/>
    <xf numFmtId="0" fontId="18" fillId="9" borderId="0" xfId="2" applyFont="1" applyFill="1" applyAlignment="1">
      <alignment vertical="center" wrapText="1"/>
    </xf>
    <xf numFmtId="0" fontId="24" fillId="0" borderId="0" xfId="2" applyFont="1" applyAlignment="1">
      <alignment vertical="center" wrapText="1"/>
    </xf>
    <xf numFmtId="166" fontId="16" fillId="0" borderId="0" xfId="2" applyNumberFormat="1" applyFont="1"/>
    <xf numFmtId="4" fontId="18" fillId="0" borderId="10" xfId="2" applyNumberFormat="1" applyFont="1" applyBorder="1"/>
    <xf numFmtId="0" fontId="18" fillId="5" borderId="10" xfId="2" applyFont="1" applyFill="1" applyBorder="1" applyAlignment="1">
      <alignment horizontal="center" vertical="center" wrapText="1"/>
    </xf>
    <xf numFmtId="0" fontId="18" fillId="5" borderId="10" xfId="2" applyFont="1" applyFill="1" applyBorder="1"/>
    <xf numFmtId="4" fontId="24" fillId="0" borderId="10" xfId="3" applyNumberFormat="1" applyFont="1" applyBorder="1" applyAlignment="1">
      <alignment horizontal="right" vertical="center"/>
    </xf>
    <xf numFmtId="166" fontId="18" fillId="6" borderId="10" xfId="3" applyFont="1" applyFill="1" applyBorder="1" applyAlignment="1" applyProtection="1"/>
    <xf numFmtId="166" fontId="18" fillId="6" borderId="10" xfId="2" applyNumberFormat="1" applyFont="1" applyFill="1" applyBorder="1" applyAlignment="1">
      <alignment horizontal="center"/>
    </xf>
    <xf numFmtId="166" fontId="18" fillId="6" borderId="10" xfId="2" applyNumberFormat="1" applyFont="1" applyFill="1" applyBorder="1"/>
    <xf numFmtId="166" fontId="18" fillId="0" borderId="0" xfId="3" applyFont="1" applyFill="1" applyBorder="1" applyAlignment="1" applyProtection="1"/>
    <xf numFmtId="166" fontId="18" fillId="0" borderId="0" xfId="2" applyNumberFormat="1" applyFont="1" applyAlignment="1">
      <alignment horizontal="center"/>
    </xf>
    <xf numFmtId="166" fontId="25" fillId="0" borderId="0" xfId="2" applyNumberFormat="1" applyFont="1" applyAlignment="1">
      <alignment horizontal="right"/>
    </xf>
    <xf numFmtId="0" fontId="16" fillId="0" borderId="13" xfId="2" applyFont="1" applyBorder="1"/>
    <xf numFmtId="0" fontId="18" fillId="0" borderId="13" xfId="2" applyFont="1" applyBorder="1"/>
    <xf numFmtId="3" fontId="18" fillId="0" borderId="0" xfId="2" applyNumberFormat="1" applyFont="1"/>
    <xf numFmtId="4" fontId="18" fillId="0" borderId="13" xfId="2" applyNumberFormat="1" applyFont="1" applyBorder="1"/>
    <xf numFmtId="0" fontId="16" fillId="0" borderId="10" xfId="2" applyFont="1" applyBorder="1"/>
    <xf numFmtId="3" fontId="18" fillId="0" borderId="10" xfId="2" applyNumberFormat="1" applyFont="1" applyBorder="1"/>
    <xf numFmtId="0" fontId="13" fillId="0" borderId="1" xfId="1" applyFont="1" applyBorder="1"/>
    <xf numFmtId="0" fontId="13" fillId="0" borderId="2" xfId="1" applyFont="1" applyBorder="1"/>
    <xf numFmtId="0" fontId="13" fillId="0" borderId="3" xfId="1" applyFont="1" applyBorder="1"/>
    <xf numFmtId="0" fontId="13" fillId="0" borderId="6" xfId="1" applyFont="1" applyBorder="1"/>
    <xf numFmtId="0" fontId="13" fillId="0" borderId="7" xfId="1" applyFont="1" applyBorder="1"/>
    <xf numFmtId="0" fontId="16" fillId="11" borderId="0" xfId="2" applyFont="1" applyFill="1"/>
    <xf numFmtId="43" fontId="16" fillId="0" borderId="10" xfId="8" applyFont="1" applyBorder="1" applyAlignment="1"/>
    <xf numFmtId="169" fontId="18" fillId="5" borderId="10" xfId="8" applyNumberFormat="1" applyFont="1" applyFill="1" applyBorder="1" applyAlignment="1">
      <alignment horizontal="right" vertical="center" wrapText="1"/>
    </xf>
    <xf numFmtId="169" fontId="18" fillId="0" borderId="10" xfId="8" applyNumberFormat="1" applyFont="1" applyBorder="1" applyAlignment="1">
      <alignment horizontal="center" vertical="center" wrapText="1"/>
    </xf>
    <xf numFmtId="169" fontId="16" fillId="0" borderId="13" xfId="8" applyNumberFormat="1" applyFont="1" applyBorder="1" applyAlignment="1">
      <alignment horizontal="right"/>
    </xf>
    <xf numFmtId="0" fontId="0" fillId="0" borderId="0" xfId="0" applyAlignment="1">
      <alignment vertical="center"/>
    </xf>
    <xf numFmtId="0" fontId="9" fillId="9" borderId="0" xfId="1" applyFont="1" applyFill="1" applyAlignment="1">
      <alignment horizontal="center" vertical="center" wrapText="1"/>
    </xf>
    <xf numFmtId="0" fontId="9" fillId="14" borderId="10" xfId="1" applyFont="1" applyFill="1" applyBorder="1" applyAlignment="1">
      <alignment horizontal="center" vertical="center" wrapText="1"/>
    </xf>
    <xf numFmtId="0" fontId="9" fillId="9" borderId="42" xfId="1" applyFont="1" applyFill="1" applyBorder="1" applyAlignment="1">
      <alignment horizontal="center" vertical="center" wrapText="1"/>
    </xf>
    <xf numFmtId="0" fontId="9" fillId="15" borderId="10" xfId="1" applyFont="1" applyFill="1" applyBorder="1" applyAlignment="1">
      <alignment horizontal="center" vertical="center" wrapText="1"/>
    </xf>
    <xf numFmtId="0" fontId="9" fillId="15" borderId="11" xfId="1" applyFont="1" applyFill="1" applyBorder="1" applyAlignment="1">
      <alignment horizontal="center" vertical="center" wrapText="1"/>
    </xf>
    <xf numFmtId="0" fontId="13" fillId="9" borderId="0" xfId="1" applyFont="1" applyFill="1" applyAlignment="1">
      <alignment horizontal="center" vertical="center"/>
    </xf>
    <xf numFmtId="0" fontId="38" fillId="14" borderId="10" xfId="1" applyFont="1" applyFill="1" applyBorder="1" applyAlignment="1">
      <alignment horizontal="center" vertical="center"/>
    </xf>
    <xf numFmtId="3" fontId="38" fillId="9" borderId="10" xfId="1" applyNumberFormat="1" applyFont="1" applyFill="1" applyBorder="1" applyAlignment="1">
      <alignment horizontal="center" vertical="center"/>
    </xf>
    <xf numFmtId="0" fontId="38" fillId="9" borderId="42" xfId="1" applyFont="1" applyFill="1" applyBorder="1" applyAlignment="1">
      <alignment horizontal="center" vertical="center"/>
    </xf>
    <xf numFmtId="3" fontId="38" fillId="15" borderId="10" xfId="1" applyNumberFormat="1" applyFont="1" applyFill="1" applyBorder="1" applyAlignment="1">
      <alignment horizontal="center" vertical="center"/>
    </xf>
    <xf numFmtId="3" fontId="35" fillId="15" borderId="10" xfId="0" applyNumberFormat="1" applyFont="1" applyFill="1" applyBorder="1" applyAlignment="1">
      <alignment horizontal="center" vertical="center"/>
    </xf>
    <xf numFmtId="0" fontId="0" fillId="0" borderId="0" xfId="0" applyAlignment="1">
      <alignment horizontal="center" vertical="center"/>
    </xf>
    <xf numFmtId="0" fontId="7" fillId="5" borderId="64" xfId="2" applyFont="1" applyFill="1" applyBorder="1" applyAlignment="1">
      <alignment vertical="center" textRotation="90" wrapText="1"/>
    </xf>
    <xf numFmtId="0" fontId="7" fillId="5" borderId="28" xfId="2" applyFont="1" applyFill="1" applyBorder="1" applyAlignment="1">
      <alignment vertical="center" textRotation="90" wrapText="1"/>
    </xf>
    <xf numFmtId="0" fontId="7" fillId="16" borderId="28" xfId="2" applyFont="1" applyFill="1" applyBorder="1" applyAlignment="1">
      <alignment vertical="center" textRotation="90" wrapText="1"/>
    </xf>
    <xf numFmtId="0" fontId="7" fillId="17" borderId="0" xfId="2" applyFont="1" applyFill="1" applyAlignment="1">
      <alignment vertical="center" textRotation="90" wrapText="1"/>
    </xf>
    <xf numFmtId="0" fontId="40" fillId="16" borderId="28" xfId="2" applyFont="1" applyFill="1" applyBorder="1" applyAlignment="1">
      <alignment vertical="center" textRotation="90" wrapText="1"/>
    </xf>
    <xf numFmtId="0" fontId="40" fillId="16" borderId="10" xfId="2" applyFont="1" applyFill="1" applyBorder="1" applyAlignment="1">
      <alignment vertical="center" textRotation="90" wrapText="1"/>
    </xf>
    <xf numFmtId="0" fontId="40" fillId="5" borderId="28" xfId="2" applyFont="1" applyFill="1" applyBorder="1" applyAlignment="1" applyProtection="1">
      <alignment vertical="center" textRotation="90" wrapText="1"/>
      <protection locked="0"/>
    </xf>
    <xf numFmtId="0" fontId="40" fillId="18" borderId="65" xfId="2" applyFont="1" applyFill="1" applyBorder="1" applyAlignment="1" applyProtection="1">
      <alignment vertical="center" textRotation="90" wrapText="1"/>
      <protection locked="0"/>
    </xf>
    <xf numFmtId="0" fontId="40" fillId="18" borderId="28" xfId="2" applyFont="1" applyFill="1" applyBorder="1" applyAlignment="1">
      <alignment horizontal="center" vertical="center" textRotation="90" wrapText="1"/>
    </xf>
    <xf numFmtId="1" fontId="38" fillId="14" borderId="10" xfId="1" applyNumberFormat="1" applyFont="1" applyFill="1" applyBorder="1" applyAlignment="1">
      <alignment horizontal="center" vertical="center"/>
    </xf>
    <xf numFmtId="3" fontId="38" fillId="9" borderId="42" xfId="1" applyNumberFormat="1" applyFont="1" applyFill="1" applyBorder="1" applyAlignment="1">
      <alignment horizontal="center" vertical="center"/>
    </xf>
    <xf numFmtId="0" fontId="2" fillId="0" borderId="2" xfId="1" applyFont="1" applyBorder="1" applyAlignment="1" applyProtection="1">
      <alignment horizontal="left" vertical="center" wrapText="1"/>
      <protection locked="0"/>
    </xf>
    <xf numFmtId="0" fontId="5" fillId="0" borderId="2" xfId="2" applyFont="1" applyBorder="1" applyAlignment="1" applyProtection="1">
      <alignment horizontal="center"/>
      <protection locked="0"/>
    </xf>
    <xf numFmtId="0" fontId="5" fillId="0" borderId="3" xfId="2" applyFont="1" applyBorder="1" applyProtection="1">
      <protection locked="0"/>
    </xf>
    <xf numFmtId="0" fontId="5" fillId="0" borderId="0" xfId="2" applyFont="1" applyProtection="1">
      <protection locked="0"/>
    </xf>
    <xf numFmtId="0" fontId="2" fillId="0" borderId="0" xfId="1" applyFont="1" applyAlignment="1" applyProtection="1">
      <alignment horizontal="left" vertical="center" wrapText="1"/>
      <protection locked="0"/>
    </xf>
    <xf numFmtId="0" fontId="5" fillId="0" borderId="0" xfId="2" applyFont="1" applyAlignment="1" applyProtection="1">
      <alignment horizontal="center"/>
      <protection locked="0"/>
    </xf>
    <xf numFmtId="0" fontId="5" fillId="0" borderId="5" xfId="2" applyFont="1" applyBorder="1" applyProtection="1">
      <protection locked="0"/>
    </xf>
    <xf numFmtId="0" fontId="2" fillId="0" borderId="7" xfId="1" applyFont="1" applyBorder="1" applyAlignment="1" applyProtection="1">
      <alignment horizontal="left" vertical="center" wrapText="1"/>
      <protection locked="0"/>
    </xf>
    <xf numFmtId="0" fontId="5" fillId="0" borderId="7" xfId="2" applyFont="1" applyBorder="1" applyAlignment="1" applyProtection="1">
      <alignment horizontal="center"/>
      <protection locked="0"/>
    </xf>
    <xf numFmtId="0" fontId="5" fillId="0" borderId="8" xfId="2" applyFont="1" applyBorder="1" applyProtection="1">
      <protection locked="0"/>
    </xf>
    <xf numFmtId="0" fontId="11" fillId="0" borderId="0" xfId="1" applyFont="1" applyAlignment="1" applyProtection="1">
      <alignment horizontal="left" vertical="center"/>
      <protection locked="0"/>
    </xf>
    <xf numFmtId="0" fontId="12" fillId="0" borderId="0" xfId="2" applyFont="1" applyAlignment="1" applyProtection="1">
      <alignment vertical="center"/>
      <protection locked="0"/>
    </xf>
    <xf numFmtId="0" fontId="15" fillId="0" borderId="0" xfId="2" applyFont="1" applyAlignment="1" applyProtection="1">
      <alignment vertical="center"/>
      <protection locked="0"/>
    </xf>
    <xf numFmtId="0" fontId="11" fillId="0" borderId="0" xfId="1" applyFont="1" applyAlignment="1" applyProtection="1">
      <alignment horizontal="left" vertical="center" wrapText="1"/>
      <protection locked="0"/>
    </xf>
    <xf numFmtId="0" fontId="12" fillId="0" borderId="0" xfId="2" applyFont="1" applyAlignment="1" applyProtection="1">
      <alignment horizontal="center" vertical="center"/>
      <protection locked="0"/>
    </xf>
    <xf numFmtId="165" fontId="12" fillId="0" borderId="0" xfId="2" applyNumberFormat="1" applyFont="1" applyAlignment="1" applyProtection="1">
      <alignment vertical="center"/>
      <protection locked="0"/>
    </xf>
    <xf numFmtId="0" fontId="7" fillId="0" borderId="30" xfId="2" applyFont="1" applyBorder="1" applyAlignment="1" applyProtection="1">
      <alignment horizontal="center" vertical="center" wrapText="1"/>
      <protection locked="0"/>
    </xf>
    <xf numFmtId="0" fontId="7" fillId="0" borderId="11" xfId="2" applyFont="1" applyBorder="1" applyAlignment="1" applyProtection="1">
      <alignment horizontal="center" vertical="center" wrapText="1"/>
      <protection locked="0"/>
    </xf>
    <xf numFmtId="0" fontId="7" fillId="0" borderId="34" xfId="2" applyFont="1" applyBorder="1" applyAlignment="1" applyProtection="1">
      <alignment horizontal="center" vertical="center" wrapText="1"/>
      <protection locked="0"/>
    </xf>
    <xf numFmtId="0" fontId="5" fillId="0" borderId="39" xfId="2" applyFont="1" applyBorder="1" applyAlignment="1" applyProtection="1">
      <alignment vertical="center" wrapText="1"/>
      <protection locked="0"/>
    </xf>
    <xf numFmtId="166" fontId="7" fillId="0" borderId="10" xfId="2" applyNumberFormat="1" applyFont="1" applyBorder="1" applyAlignment="1" applyProtection="1">
      <alignment horizontal="center" vertical="center"/>
      <protection locked="0"/>
    </xf>
    <xf numFmtId="170" fontId="7" fillId="12" borderId="42" xfId="2" applyNumberFormat="1" applyFont="1" applyFill="1" applyBorder="1" applyAlignment="1">
      <alignment horizontal="center" vertical="center"/>
    </xf>
    <xf numFmtId="164" fontId="7" fillId="9" borderId="13" xfId="2" applyNumberFormat="1" applyFont="1" applyFill="1" applyBorder="1" applyAlignment="1" applyProtection="1">
      <alignment vertical="center"/>
      <protection locked="0"/>
    </xf>
    <xf numFmtId="0" fontId="7" fillId="0" borderId="73" xfId="2" applyFont="1" applyBorder="1" applyAlignment="1" applyProtection="1">
      <alignment horizontal="center" vertical="center"/>
      <protection locked="0"/>
    </xf>
    <xf numFmtId="0" fontId="7" fillId="0" borderId="10" xfId="2" applyFont="1" applyBorder="1" applyAlignment="1" applyProtection="1">
      <alignment horizontal="center" vertical="center"/>
      <protection locked="0"/>
    </xf>
    <xf numFmtId="0" fontId="7" fillId="5" borderId="38" xfId="2" applyFont="1" applyFill="1" applyBorder="1" applyAlignment="1" applyProtection="1">
      <alignment horizontal="center" vertical="center" textRotation="90" wrapText="1"/>
      <protection locked="0"/>
    </xf>
    <xf numFmtId="0" fontId="5" fillId="5" borderId="32" xfId="2" applyFont="1" applyFill="1" applyBorder="1" applyAlignment="1" applyProtection="1">
      <alignment horizontal="center" vertical="center" textRotation="90"/>
      <protection locked="0"/>
    </xf>
    <xf numFmtId="0" fontId="5" fillId="5" borderId="33" xfId="2" applyFont="1" applyFill="1" applyBorder="1" applyAlignment="1" applyProtection="1">
      <alignment horizontal="center" vertical="center" wrapText="1"/>
      <protection locked="0"/>
    </xf>
    <xf numFmtId="0" fontId="5" fillId="5" borderId="0" xfId="2" applyFont="1" applyFill="1" applyAlignment="1" applyProtection="1">
      <alignment horizontal="center" vertical="center" wrapText="1"/>
      <protection locked="0"/>
    </xf>
    <xf numFmtId="0" fontId="5" fillId="5" borderId="75" xfId="2" applyFont="1" applyFill="1" applyBorder="1" applyAlignment="1" applyProtection="1">
      <alignment horizontal="center" vertical="center" wrapText="1"/>
      <protection locked="0"/>
    </xf>
    <xf numFmtId="0" fontId="7" fillId="5" borderId="11" xfId="2" applyFont="1" applyFill="1" applyBorder="1" applyAlignment="1" applyProtection="1">
      <alignment horizontal="center" vertical="center" wrapText="1"/>
      <protection locked="0"/>
    </xf>
    <xf numFmtId="0" fontId="7" fillId="5" borderId="76" xfId="2" applyFont="1" applyFill="1" applyBorder="1" applyAlignment="1" applyProtection="1">
      <alignment horizontal="center" vertical="center" wrapText="1"/>
      <protection locked="0"/>
    </xf>
    <xf numFmtId="0" fontId="7" fillId="5" borderId="30" xfId="2" applyFont="1" applyFill="1" applyBorder="1" applyAlignment="1" applyProtection="1">
      <alignment horizontal="center" vertical="center" wrapText="1"/>
      <protection locked="0"/>
    </xf>
    <xf numFmtId="0" fontId="7" fillId="0" borderId="62" xfId="2" applyFont="1" applyBorder="1" applyAlignment="1" applyProtection="1">
      <alignment horizontal="center" vertical="center" wrapText="1"/>
      <protection locked="0"/>
    </xf>
    <xf numFmtId="0" fontId="7" fillId="0" borderId="10" xfId="2" applyFont="1" applyBorder="1" applyAlignment="1" applyProtection="1">
      <alignment horizontal="center" vertical="center" wrapText="1"/>
      <protection locked="0"/>
    </xf>
    <xf numFmtId="0" fontId="7" fillId="0" borderId="63" xfId="2" applyFont="1" applyBorder="1" applyAlignment="1" applyProtection="1">
      <alignment horizontal="center" vertical="center" wrapText="1"/>
      <protection locked="0"/>
    </xf>
    <xf numFmtId="166" fontId="7" fillId="0" borderId="31" xfId="2" applyNumberFormat="1" applyFont="1" applyBorder="1" applyAlignment="1" applyProtection="1">
      <alignment horizontal="center" vertical="center"/>
      <protection locked="0"/>
    </xf>
    <xf numFmtId="0" fontId="7" fillId="9" borderId="39" xfId="2" applyFont="1" applyFill="1" applyBorder="1" applyAlignment="1" applyProtection="1">
      <alignment horizontal="center" vertical="center"/>
      <protection locked="0"/>
    </xf>
    <xf numFmtId="0" fontId="7" fillId="9" borderId="10" xfId="2" applyFont="1" applyFill="1" applyBorder="1" applyAlignment="1" applyProtection="1">
      <alignment horizontal="center" vertical="center"/>
      <protection locked="0"/>
    </xf>
    <xf numFmtId="0" fontId="12" fillId="0" borderId="10" xfId="2" applyFont="1" applyBorder="1" applyAlignment="1" applyProtection="1">
      <alignment vertical="center"/>
      <protection locked="0"/>
    </xf>
    <xf numFmtId="0" fontId="7" fillId="19" borderId="10" xfId="2" applyFont="1" applyFill="1" applyBorder="1" applyAlignment="1" applyProtection="1">
      <alignment horizontal="center" vertical="center"/>
      <protection locked="0"/>
    </xf>
    <xf numFmtId="164" fontId="7" fillId="19" borderId="63" xfId="2" applyNumberFormat="1" applyFont="1" applyFill="1" applyBorder="1" applyAlignment="1" applyProtection="1">
      <alignment vertical="center"/>
      <protection locked="0"/>
    </xf>
    <xf numFmtId="0" fontId="7" fillId="19" borderId="13" xfId="2" applyFont="1" applyFill="1" applyBorder="1" applyAlignment="1" applyProtection="1">
      <alignment horizontal="center" vertical="center"/>
      <protection locked="0"/>
    </xf>
    <xf numFmtId="166" fontId="7" fillId="0" borderId="11" xfId="2" applyNumberFormat="1" applyFont="1" applyBorder="1" applyAlignment="1" applyProtection="1">
      <alignment horizontal="center" vertical="center"/>
      <protection locked="0"/>
    </xf>
    <xf numFmtId="0" fontId="7" fillId="9" borderId="11" xfId="2" applyFont="1" applyFill="1" applyBorder="1" applyAlignment="1" applyProtection="1">
      <alignment horizontal="center" vertical="center"/>
      <protection locked="0"/>
    </xf>
    <xf numFmtId="164" fontId="7" fillId="9" borderId="76" xfId="2" applyNumberFormat="1" applyFont="1" applyFill="1" applyBorder="1" applyAlignment="1" applyProtection="1">
      <alignment vertical="center"/>
      <protection locked="0"/>
    </xf>
    <xf numFmtId="0" fontId="7" fillId="9" borderId="37" xfId="2" applyFont="1" applyFill="1" applyBorder="1" applyAlignment="1" applyProtection="1">
      <alignment horizontal="center" vertical="center"/>
      <protection locked="0"/>
    </xf>
    <xf numFmtId="0" fontId="7" fillId="9" borderId="13" xfId="2" applyFont="1" applyFill="1" applyBorder="1" applyAlignment="1" applyProtection="1">
      <alignment horizontal="center" vertical="center"/>
      <protection locked="0"/>
    </xf>
    <xf numFmtId="0" fontId="7" fillId="19" borderId="74" xfId="2" applyFont="1" applyFill="1" applyBorder="1" applyAlignment="1" applyProtection="1">
      <alignment horizontal="center" vertical="center"/>
      <protection locked="0"/>
    </xf>
    <xf numFmtId="0" fontId="7" fillId="9" borderId="79" xfId="2" applyFont="1" applyFill="1" applyBorder="1" applyAlignment="1" applyProtection="1">
      <alignment horizontal="center" vertical="center"/>
      <protection locked="0"/>
    </xf>
    <xf numFmtId="0" fontId="7" fillId="9" borderId="76" xfId="2" applyFont="1" applyFill="1" applyBorder="1" applyAlignment="1" applyProtection="1">
      <alignment horizontal="center" vertical="center"/>
      <protection locked="0"/>
    </xf>
    <xf numFmtId="0" fontId="7" fillId="9" borderId="12" xfId="2" applyFont="1" applyFill="1" applyBorder="1" applyAlignment="1" applyProtection="1">
      <alignment horizontal="center" vertical="center"/>
      <protection locked="0"/>
    </xf>
    <xf numFmtId="0" fontId="7" fillId="19" borderId="12" xfId="2" applyFont="1" applyFill="1" applyBorder="1" applyAlignment="1" applyProtection="1">
      <alignment horizontal="center" vertical="center"/>
      <protection locked="0"/>
    </xf>
    <xf numFmtId="164" fontId="10" fillId="19" borderId="81" xfId="2" applyNumberFormat="1" applyFont="1" applyFill="1" applyBorder="1" applyAlignment="1" applyProtection="1">
      <alignment vertical="center"/>
      <protection locked="0"/>
    </xf>
    <xf numFmtId="0" fontId="5" fillId="0" borderId="0" xfId="2" applyFont="1" applyAlignment="1" applyProtection="1">
      <alignment horizontal="center" vertical="center"/>
      <protection locked="0"/>
    </xf>
    <xf numFmtId="0" fontId="7" fillId="10" borderId="13" xfId="2" applyFont="1" applyFill="1" applyBorder="1" applyAlignment="1" applyProtection="1">
      <alignment horizontal="center" vertical="center"/>
      <protection locked="0"/>
    </xf>
    <xf numFmtId="0" fontId="2" fillId="12" borderId="13" xfId="2" applyFont="1" applyFill="1" applyBorder="1" applyAlignment="1">
      <alignment horizontal="center" vertical="center"/>
    </xf>
    <xf numFmtId="164" fontId="2" fillId="0" borderId="10" xfId="2" applyNumberFormat="1" applyFont="1" applyBorder="1" applyAlignment="1" applyProtection="1">
      <alignment horizontal="center" vertical="center"/>
      <protection locked="0"/>
    </xf>
    <xf numFmtId="0" fontId="7" fillId="0" borderId="0" xfId="2" applyFont="1" applyAlignment="1" applyProtection="1">
      <alignment vertical="center"/>
      <protection locked="0"/>
    </xf>
    <xf numFmtId="0" fontId="40" fillId="5" borderId="65" xfId="2" applyFont="1" applyFill="1" applyBorder="1" applyAlignment="1" applyProtection="1">
      <alignment vertical="center" textRotation="90" wrapText="1"/>
      <protection locked="0"/>
    </xf>
    <xf numFmtId="0" fontId="9" fillId="9" borderId="62" xfId="1" applyFont="1" applyFill="1" applyBorder="1" applyAlignment="1">
      <alignment horizontal="center" vertical="center" wrapText="1"/>
    </xf>
    <xf numFmtId="0" fontId="39" fillId="9" borderId="62" xfId="1" applyFont="1" applyFill="1" applyBorder="1" applyAlignment="1" applyProtection="1">
      <alignment horizontal="center" vertical="center"/>
      <protection locked="0"/>
    </xf>
    <xf numFmtId="0" fontId="40" fillId="5" borderId="83" xfId="2" applyFont="1" applyFill="1" applyBorder="1" applyAlignment="1" applyProtection="1">
      <alignment vertical="center" textRotation="90" wrapText="1"/>
      <protection locked="0"/>
    </xf>
    <xf numFmtId="3" fontId="39" fillId="9" borderId="62" xfId="1" applyNumberFormat="1" applyFont="1" applyFill="1" applyBorder="1" applyAlignment="1" applyProtection="1">
      <alignment horizontal="center" vertical="center"/>
      <protection locked="0"/>
    </xf>
    <xf numFmtId="0" fontId="39" fillId="9" borderId="66" xfId="1" applyFont="1" applyFill="1" applyBorder="1" applyAlignment="1">
      <alignment horizontal="center" vertical="center"/>
    </xf>
    <xf numFmtId="0" fontId="10" fillId="9" borderId="0" xfId="2" applyFont="1" applyFill="1" applyAlignment="1" applyProtection="1">
      <alignment horizontal="center" vertical="center"/>
      <protection locked="0"/>
    </xf>
    <xf numFmtId="0" fontId="16" fillId="10" borderId="19" xfId="2" applyFont="1" applyFill="1" applyBorder="1" applyAlignment="1">
      <alignment vertical="center"/>
    </xf>
    <xf numFmtId="0" fontId="37" fillId="13" borderId="63" xfId="1" applyFont="1" applyFill="1" applyBorder="1" applyAlignment="1">
      <alignment horizontal="center" vertical="center" wrapText="1"/>
    </xf>
    <xf numFmtId="0" fontId="39" fillId="8" borderId="63" xfId="1" applyFont="1" applyFill="1" applyBorder="1" applyAlignment="1" applyProtection="1">
      <alignment horizontal="center" vertical="center"/>
      <protection locked="0"/>
    </xf>
    <xf numFmtId="0" fontId="39" fillId="13" borderId="63" xfId="1" applyFont="1" applyFill="1" applyBorder="1" applyAlignment="1" applyProtection="1">
      <alignment horizontal="center" vertical="center"/>
      <protection locked="0"/>
    </xf>
    <xf numFmtId="3" fontId="39" fillId="13" borderId="63" xfId="1" applyNumberFormat="1" applyFont="1" applyFill="1" applyBorder="1" applyAlignment="1" applyProtection="1">
      <alignment horizontal="center" vertical="center"/>
      <protection locked="0"/>
    </xf>
    <xf numFmtId="0" fontId="9" fillId="20" borderId="11" xfId="1" applyFont="1" applyFill="1" applyBorder="1" applyAlignment="1">
      <alignment horizontal="center" vertical="center" wrapText="1"/>
    </xf>
    <xf numFmtId="3" fontId="35" fillId="20" borderId="10" xfId="0" applyNumberFormat="1" applyFont="1" applyFill="1" applyBorder="1" applyAlignment="1">
      <alignment horizontal="center" vertical="center"/>
    </xf>
    <xf numFmtId="0" fontId="40" fillId="16" borderId="28" xfId="2" applyFont="1" applyFill="1" applyBorder="1" applyAlignment="1">
      <alignment horizontal="center" vertical="center" textRotation="90" wrapText="1"/>
    </xf>
    <xf numFmtId="169" fontId="18" fillId="0" borderId="10" xfId="8" applyNumberFormat="1" applyFont="1" applyBorder="1" applyAlignment="1">
      <alignment vertical="center"/>
    </xf>
    <xf numFmtId="4" fontId="18" fillId="0" borderId="10" xfId="2" applyNumberFormat="1" applyFont="1" applyBorder="1" applyAlignment="1">
      <alignment horizontal="right" vertical="center"/>
    </xf>
    <xf numFmtId="0" fontId="18" fillId="0" borderId="0" xfId="2" applyFont="1" applyAlignment="1">
      <alignment horizontal="right" vertical="center"/>
    </xf>
    <xf numFmtId="0" fontId="18" fillId="0" borderId="0" xfId="2" applyFont="1" applyAlignment="1">
      <alignment vertical="center"/>
    </xf>
    <xf numFmtId="0" fontId="18" fillId="0" borderId="10" xfId="2" applyFont="1" applyBorder="1" applyAlignment="1">
      <alignment horizontal="center" vertical="center"/>
    </xf>
    <xf numFmtId="165" fontId="18" fillId="0" borderId="0" xfId="2" applyNumberFormat="1" applyFont="1" applyAlignment="1">
      <alignment vertical="center"/>
    </xf>
    <xf numFmtId="169" fontId="18" fillId="0" borderId="10" xfId="8" applyNumberFormat="1" applyFont="1" applyBorder="1" applyAlignment="1">
      <alignment horizontal="right" vertical="center"/>
    </xf>
    <xf numFmtId="0" fontId="14" fillId="0" borderId="24" xfId="1" applyFont="1" applyBorder="1" applyAlignment="1">
      <alignment horizontal="center" vertical="center"/>
    </xf>
    <xf numFmtId="0" fontId="13" fillId="0" borderId="0" xfId="1" applyFont="1" applyAlignment="1">
      <alignment vertical="center"/>
    </xf>
    <xf numFmtId="0" fontId="13" fillId="0" borderId="7" xfId="1" applyFont="1" applyBorder="1" applyAlignment="1">
      <alignment vertical="center"/>
    </xf>
    <xf numFmtId="0" fontId="13" fillId="0" borderId="8" xfId="1" applyFont="1" applyBorder="1" applyAlignment="1">
      <alignment vertical="center"/>
    </xf>
    <xf numFmtId="3" fontId="16" fillId="0" borderId="10" xfId="2" applyNumberFormat="1" applyFont="1" applyBorder="1" applyAlignment="1">
      <alignment horizontal="center" vertical="center"/>
    </xf>
    <xf numFmtId="4" fontId="16" fillId="0" borderId="10" xfId="2" applyNumberFormat="1" applyFont="1" applyBorder="1" applyAlignment="1">
      <alignment vertical="center"/>
    </xf>
    <xf numFmtId="166" fontId="18" fillId="0" borderId="0" xfId="2" applyNumberFormat="1" applyFont="1" applyAlignment="1">
      <alignment vertical="center"/>
    </xf>
    <xf numFmtId="0" fontId="7" fillId="8" borderId="11" xfId="2" applyFont="1" applyFill="1" applyBorder="1" applyAlignment="1" applyProtection="1">
      <alignment horizontal="center" vertical="center"/>
      <protection locked="0"/>
    </xf>
    <xf numFmtId="0" fontId="12" fillId="8" borderId="10" xfId="2" applyFont="1" applyFill="1" applyBorder="1" applyAlignment="1" applyProtection="1">
      <alignment vertical="center"/>
      <protection locked="0"/>
    </xf>
    <xf numFmtId="0" fontId="7" fillId="8" borderId="0" xfId="2" applyFont="1" applyFill="1" applyAlignment="1" applyProtection="1">
      <alignment horizontal="center" vertical="center"/>
      <protection locked="0"/>
    </xf>
    <xf numFmtId="0" fontId="7" fillId="8" borderId="30" xfId="2" applyFont="1" applyFill="1" applyBorder="1" applyAlignment="1" applyProtection="1">
      <alignment horizontal="center" vertical="center"/>
      <protection locked="0"/>
    </xf>
    <xf numFmtId="0" fontId="7" fillId="8" borderId="29" xfId="2" applyFont="1" applyFill="1" applyBorder="1" applyAlignment="1" applyProtection="1">
      <alignment horizontal="center" vertical="center"/>
      <protection locked="0"/>
    </xf>
    <xf numFmtId="0" fontId="5" fillId="21" borderId="10" xfId="2" applyFont="1" applyFill="1" applyBorder="1" applyAlignment="1" applyProtection="1">
      <alignment horizontal="center"/>
      <protection locked="0"/>
    </xf>
    <xf numFmtId="0" fontId="5" fillId="21" borderId="42" xfId="2" applyFont="1" applyFill="1" applyBorder="1" applyAlignment="1" applyProtection="1">
      <alignment horizontal="center"/>
      <protection locked="0"/>
    </xf>
    <xf numFmtId="0" fontId="5" fillId="21" borderId="62" xfId="2" applyFont="1" applyFill="1" applyBorder="1" applyAlignment="1" applyProtection="1">
      <alignment horizontal="center"/>
      <protection locked="0"/>
    </xf>
    <xf numFmtId="0" fontId="5" fillId="21" borderId="39" xfId="2" applyFont="1" applyFill="1" applyBorder="1" applyAlignment="1" applyProtection="1">
      <alignment horizontal="center"/>
      <protection locked="0"/>
    </xf>
    <xf numFmtId="0" fontId="5" fillId="21" borderId="63" xfId="2" applyFont="1" applyFill="1" applyBorder="1" applyAlignment="1" applyProtection="1">
      <alignment horizontal="center"/>
      <protection locked="0"/>
    </xf>
    <xf numFmtId="166" fontId="5" fillId="21" borderId="39" xfId="3" applyFont="1" applyFill="1" applyBorder="1" applyAlignment="1" applyProtection="1">
      <alignment vertical="center"/>
      <protection locked="0"/>
    </xf>
    <xf numFmtId="166" fontId="5" fillId="21" borderId="10" xfId="3" applyFont="1" applyFill="1" applyBorder="1" applyAlignment="1" applyProtection="1">
      <alignment vertical="center"/>
      <protection locked="0"/>
    </xf>
    <xf numFmtId="0" fontId="5" fillId="21" borderId="66" xfId="2" applyFont="1" applyFill="1" applyBorder="1" applyAlignment="1" applyProtection="1">
      <alignment horizontal="center"/>
      <protection locked="0"/>
    </xf>
    <xf numFmtId="0" fontId="5" fillId="21" borderId="67" xfId="2" applyFont="1" applyFill="1" applyBorder="1" applyAlignment="1" applyProtection="1">
      <alignment horizontal="center"/>
      <protection locked="0"/>
    </xf>
    <xf numFmtId="0" fontId="5" fillId="21" borderId="68" xfId="2" applyFont="1" applyFill="1" applyBorder="1" applyAlignment="1" applyProtection="1">
      <alignment horizontal="center"/>
      <protection locked="0"/>
    </xf>
    <xf numFmtId="0" fontId="5" fillId="21" borderId="69" xfId="2" applyFont="1" applyFill="1" applyBorder="1" applyAlignment="1" applyProtection="1">
      <alignment horizontal="center"/>
      <protection locked="0"/>
    </xf>
    <xf numFmtId="0" fontId="7" fillId="22" borderId="37" xfId="2" applyFont="1" applyFill="1" applyBorder="1" applyAlignment="1">
      <alignment horizontal="center" vertical="center"/>
    </xf>
    <xf numFmtId="166" fontId="7" fillId="19" borderId="62" xfId="2" applyNumberFormat="1" applyFont="1" applyFill="1" applyBorder="1" applyAlignment="1" applyProtection="1">
      <alignment horizontal="center" vertical="center"/>
      <protection locked="0"/>
    </xf>
    <xf numFmtId="166" fontId="7" fillId="19" borderId="62" xfId="2" applyNumberFormat="1" applyFont="1" applyFill="1" applyBorder="1" applyAlignment="1" applyProtection="1">
      <alignment vertical="center"/>
      <protection locked="0"/>
    </xf>
    <xf numFmtId="0" fontId="7" fillId="0" borderId="0" xfId="2" applyFont="1" applyAlignment="1" applyProtection="1">
      <alignment horizontal="center" vertical="center"/>
      <protection locked="0"/>
    </xf>
    <xf numFmtId="0" fontId="5" fillId="21" borderId="10" xfId="2" applyFont="1" applyFill="1" applyBorder="1" applyAlignment="1" applyProtection="1">
      <alignment horizontal="center" vertical="center"/>
      <protection locked="0"/>
    </xf>
    <xf numFmtId="0" fontId="41" fillId="0" borderId="0" xfId="0" applyFont="1" applyAlignment="1">
      <alignment horizontal="left" vertical="top" wrapText="1"/>
    </xf>
    <xf numFmtId="0" fontId="42" fillId="0" borderId="0" xfId="0" applyFont="1" applyAlignment="1">
      <alignment horizontal="left" vertical="center"/>
    </xf>
    <xf numFmtId="0" fontId="2" fillId="0" borderId="2" xfId="1" applyFont="1" applyBorder="1" applyAlignment="1" applyProtection="1">
      <alignment horizontal="center" vertical="center" wrapText="1"/>
      <protection locked="0"/>
    </xf>
    <xf numFmtId="0" fontId="2" fillId="0" borderId="7" xfId="1" applyFont="1" applyBorder="1" applyAlignment="1" applyProtection="1">
      <alignment horizontal="center" vertical="center" wrapText="1"/>
      <protection locked="0"/>
    </xf>
    <xf numFmtId="0" fontId="2" fillId="0" borderId="0" xfId="1" applyFont="1" applyAlignment="1" applyProtection="1">
      <alignment horizontal="center" vertical="center" wrapText="1"/>
      <protection locked="0"/>
    </xf>
    <xf numFmtId="0" fontId="40" fillId="18" borderId="10" xfId="2" applyFont="1" applyFill="1" applyBorder="1" applyAlignment="1" applyProtection="1">
      <alignment vertical="center" textRotation="90" wrapText="1"/>
      <protection locked="0"/>
    </xf>
    <xf numFmtId="0" fontId="38" fillId="9" borderId="10" xfId="1" applyFont="1" applyFill="1" applyBorder="1" applyAlignment="1">
      <alignment horizontal="center" vertical="center"/>
    </xf>
    <xf numFmtId="0" fontId="9" fillId="12" borderId="86" xfId="1" applyFont="1" applyFill="1" applyBorder="1" applyAlignment="1">
      <alignment horizontal="center" vertical="center" wrapText="1"/>
    </xf>
    <xf numFmtId="0" fontId="38" fillId="12" borderId="87" xfId="1" applyFont="1" applyFill="1" applyBorder="1" applyAlignment="1" applyProtection="1">
      <alignment horizontal="center" vertical="center"/>
      <protection locked="0"/>
    </xf>
    <xf numFmtId="0" fontId="40" fillId="5" borderId="87" xfId="2" applyFont="1" applyFill="1" applyBorder="1" applyAlignment="1" applyProtection="1">
      <alignment vertical="center" textRotation="90" wrapText="1"/>
      <protection locked="0"/>
    </xf>
    <xf numFmtId="3" fontId="38" fillId="12" borderId="87" xfId="1" applyNumberFormat="1" applyFont="1" applyFill="1" applyBorder="1" applyAlignment="1" applyProtection="1">
      <alignment horizontal="center" vertical="center"/>
      <protection locked="0"/>
    </xf>
    <xf numFmtId="0" fontId="38" fillId="12" borderId="88" xfId="1" applyFont="1" applyFill="1" applyBorder="1" applyAlignment="1">
      <alignment horizontal="center" vertical="center"/>
    </xf>
    <xf numFmtId="0" fontId="38" fillId="8" borderId="42" xfId="1" applyFont="1" applyFill="1" applyBorder="1" applyAlignment="1" applyProtection="1">
      <alignment horizontal="center" vertical="center"/>
      <protection locked="0"/>
    </xf>
    <xf numFmtId="0" fontId="9" fillId="12" borderId="89" xfId="1" applyFont="1" applyFill="1" applyBorder="1" applyAlignment="1">
      <alignment horizontal="center" vertical="center" wrapText="1"/>
    </xf>
    <xf numFmtId="0" fontId="40" fillId="5" borderId="42" xfId="2" applyFont="1" applyFill="1" applyBorder="1" applyAlignment="1" applyProtection="1">
      <alignment vertical="center" textRotation="90" wrapText="1"/>
      <protection locked="0"/>
    </xf>
    <xf numFmtId="0" fontId="38" fillId="12" borderId="42" xfId="1" applyFont="1" applyFill="1" applyBorder="1" applyAlignment="1" applyProtection="1">
      <alignment horizontal="center" vertical="center"/>
      <protection locked="0"/>
    </xf>
    <xf numFmtId="3" fontId="38" fillId="12" borderId="42" xfId="1" applyNumberFormat="1" applyFont="1" applyFill="1" applyBorder="1" applyAlignment="1" applyProtection="1">
      <alignment horizontal="center" vertical="center"/>
      <protection locked="0"/>
    </xf>
    <xf numFmtId="0" fontId="38" fillId="12" borderId="90" xfId="1" applyFont="1" applyFill="1" applyBorder="1" applyAlignment="1">
      <alignment horizontal="center" vertical="center"/>
    </xf>
    <xf numFmtId="0" fontId="38" fillId="8" borderId="92" xfId="1" applyFont="1" applyFill="1" applyBorder="1" applyAlignment="1" applyProtection="1">
      <alignment horizontal="center" vertical="center"/>
      <protection locked="0"/>
    </xf>
    <xf numFmtId="0" fontId="40" fillId="18" borderId="92" xfId="2" applyFont="1" applyFill="1" applyBorder="1" applyAlignment="1" applyProtection="1">
      <alignment vertical="center" textRotation="90" wrapText="1"/>
      <protection locked="0"/>
    </xf>
    <xf numFmtId="0" fontId="38" fillId="9" borderId="92" xfId="1" applyFont="1" applyFill="1" applyBorder="1" applyAlignment="1" applyProtection="1">
      <alignment horizontal="center" vertical="center"/>
      <protection locked="0"/>
    </xf>
    <xf numFmtId="3" fontId="38" fillId="9" borderId="92" xfId="1" applyNumberFormat="1" applyFont="1" applyFill="1" applyBorder="1" applyAlignment="1" applyProtection="1">
      <alignment horizontal="center" vertical="center"/>
      <protection locked="0"/>
    </xf>
    <xf numFmtId="0" fontId="38" fillId="9" borderId="93" xfId="1" applyFont="1" applyFill="1" applyBorder="1" applyAlignment="1">
      <alignment horizontal="center" vertical="center"/>
    </xf>
    <xf numFmtId="0" fontId="38" fillId="24" borderId="10" xfId="1" applyFont="1" applyFill="1" applyBorder="1" applyAlignment="1" applyProtection="1">
      <alignment horizontal="center" vertical="center"/>
      <protection locked="0"/>
    </xf>
    <xf numFmtId="3" fontId="38" fillId="24" borderId="10" xfId="1" applyNumberFormat="1" applyFont="1" applyFill="1" applyBorder="1" applyAlignment="1" applyProtection="1">
      <alignment horizontal="center" vertical="center"/>
      <protection locked="0"/>
    </xf>
    <xf numFmtId="3" fontId="38" fillId="0" borderId="10" xfId="1" applyNumberFormat="1" applyFont="1" applyBorder="1" applyAlignment="1" applyProtection="1">
      <alignment horizontal="center" vertical="center"/>
      <protection locked="0"/>
    </xf>
    <xf numFmtId="0" fontId="2" fillId="9" borderId="10" xfId="1" applyFont="1" applyFill="1" applyBorder="1" applyAlignment="1">
      <alignment horizontal="center" vertical="center" wrapText="1"/>
    </xf>
    <xf numFmtId="0" fontId="38" fillId="25" borderId="91" xfId="1" applyFont="1" applyFill="1" applyBorder="1" applyAlignment="1">
      <alignment horizontal="center" vertical="center" wrapText="1"/>
    </xf>
    <xf numFmtId="0" fontId="38" fillId="0" borderId="92" xfId="1" applyFont="1" applyBorder="1" applyAlignment="1" applyProtection="1">
      <alignment horizontal="center" vertical="center"/>
      <protection locked="0"/>
    </xf>
    <xf numFmtId="3" fontId="38" fillId="0" borderId="92" xfId="1" applyNumberFormat="1" applyFont="1" applyBorder="1" applyAlignment="1" applyProtection="1">
      <alignment horizontal="center" vertical="center"/>
      <protection locked="0"/>
    </xf>
    <xf numFmtId="0" fontId="38" fillId="9" borderId="10" xfId="1" applyFont="1" applyFill="1" applyBorder="1" applyAlignment="1">
      <alignment horizontal="center" vertical="center" wrapText="1"/>
    </xf>
    <xf numFmtId="0" fontId="38" fillId="8" borderId="10" xfId="1" applyFont="1" applyFill="1" applyBorder="1" applyAlignment="1" applyProtection="1">
      <alignment horizontal="center" vertical="center"/>
      <protection locked="0"/>
    </xf>
    <xf numFmtId="4" fontId="18" fillId="0" borderId="10" xfId="2" applyNumberFormat="1" applyFont="1" applyBorder="1" applyAlignment="1">
      <alignment horizontal="center"/>
    </xf>
    <xf numFmtId="1" fontId="18" fillId="0" borderId="10" xfId="2" applyNumberFormat="1" applyFont="1" applyBorder="1" applyAlignment="1">
      <alignment horizontal="center"/>
    </xf>
    <xf numFmtId="1" fontId="16" fillId="0" borderId="13" xfId="2" applyNumberFormat="1" applyFont="1" applyBorder="1" applyAlignment="1">
      <alignment horizontal="center"/>
    </xf>
    <xf numFmtId="4" fontId="16" fillId="0" borderId="13" xfId="2" applyNumberFormat="1" applyFont="1" applyBorder="1" applyAlignment="1">
      <alignment horizontal="center"/>
    </xf>
    <xf numFmtId="164" fontId="34" fillId="0" borderId="17" xfId="2" applyNumberFormat="1" applyFont="1" applyBorder="1" applyAlignment="1">
      <alignment horizontal="center" vertical="center"/>
    </xf>
    <xf numFmtId="164" fontId="34" fillId="0" borderId="18" xfId="2" applyNumberFormat="1" applyFont="1" applyBorder="1" applyAlignment="1">
      <alignment horizontal="center" vertical="center"/>
    </xf>
    <xf numFmtId="0" fontId="17" fillId="0" borderId="18" xfId="2" applyFont="1" applyBorder="1" applyAlignment="1">
      <alignment horizontal="center" vertical="center"/>
    </xf>
    <xf numFmtId="164" fontId="34" fillId="0" borderId="59" xfId="2" applyNumberFormat="1" applyFont="1" applyBorder="1" applyAlignment="1">
      <alignment horizontal="center" vertical="center"/>
    </xf>
    <xf numFmtId="0" fontId="33" fillId="0" borderId="57" xfId="2" applyFont="1" applyBorder="1" applyAlignment="1">
      <alignment horizontal="center" vertical="center"/>
    </xf>
    <xf numFmtId="0" fontId="33" fillId="0" borderId="10" xfId="2" applyFont="1" applyBorder="1" applyAlignment="1">
      <alignment horizontal="center" vertical="center"/>
    </xf>
    <xf numFmtId="0" fontId="33" fillId="0" borderId="58" xfId="2" applyFont="1" applyBorder="1" applyAlignment="1">
      <alignment horizontal="center" vertical="center"/>
    </xf>
    <xf numFmtId="0" fontId="7" fillId="8" borderId="71" xfId="2" applyFont="1" applyFill="1" applyBorder="1" applyAlignment="1" applyProtection="1">
      <alignment horizontal="center" vertical="center"/>
      <protection locked="0"/>
    </xf>
    <xf numFmtId="0" fontId="7" fillId="8" borderId="72" xfId="2" applyFont="1" applyFill="1" applyBorder="1" applyAlignment="1" applyProtection="1">
      <alignment horizontal="center" vertical="center"/>
      <protection locked="0"/>
    </xf>
    <xf numFmtId="0" fontId="7" fillId="8" borderId="61" xfId="2" applyFont="1" applyFill="1" applyBorder="1" applyAlignment="1" applyProtection="1">
      <alignment horizontal="center" vertical="center"/>
      <protection locked="0"/>
    </xf>
    <xf numFmtId="0" fontId="7" fillId="0" borderId="63" xfId="2" applyFont="1" applyBorder="1" applyAlignment="1" applyProtection="1">
      <alignment horizontal="center" vertical="center"/>
      <protection locked="0"/>
    </xf>
    <xf numFmtId="0" fontId="14" fillId="0" borderId="22" xfId="1" applyFont="1" applyBorder="1" applyAlignment="1">
      <alignment horizontal="center" vertical="center"/>
    </xf>
    <xf numFmtId="0" fontId="16" fillId="10" borderId="10" xfId="2" applyFont="1" applyFill="1" applyBorder="1" applyAlignment="1">
      <alignment horizontal="center" vertical="center"/>
    </xf>
    <xf numFmtId="4" fontId="16" fillId="0" borderId="10" xfId="2" applyNumberFormat="1" applyFont="1" applyBorder="1" applyAlignment="1">
      <alignment horizontal="center" vertical="center"/>
    </xf>
    <xf numFmtId="0" fontId="17" fillId="0" borderId="0" xfId="2" applyFont="1"/>
    <xf numFmtId="0" fontId="24" fillId="0" borderId="0" xfId="2" applyFont="1"/>
    <xf numFmtId="0" fontId="16" fillId="0" borderId="0" xfId="2" applyFont="1" applyAlignment="1">
      <alignment horizontal="center"/>
    </xf>
    <xf numFmtId="0" fontId="13" fillId="9" borderId="0" xfId="1" applyFont="1" applyFill="1" applyAlignment="1">
      <alignment horizontal="center" wrapText="1"/>
    </xf>
    <xf numFmtId="0" fontId="36" fillId="0" borderId="10" xfId="2" applyFont="1" applyBorder="1" applyAlignment="1" applyProtection="1">
      <alignment horizontal="center" vertical="center" wrapText="1"/>
      <protection locked="0"/>
    </xf>
    <xf numFmtId="0" fontId="37" fillId="9" borderId="10" xfId="2" applyFont="1" applyFill="1" applyBorder="1" applyAlignment="1" applyProtection="1">
      <alignment horizontal="center" vertical="center" wrapText="1"/>
      <protection locked="0"/>
    </xf>
    <xf numFmtId="0" fontId="0" fillId="9" borderId="94" xfId="0" applyFill="1" applyBorder="1"/>
    <xf numFmtId="0" fontId="0" fillId="9" borderId="95" xfId="0" applyFill="1" applyBorder="1"/>
    <xf numFmtId="0" fontId="0" fillId="9" borderId="96" xfId="0" applyFill="1" applyBorder="1"/>
    <xf numFmtId="0" fontId="0" fillId="9" borderId="97" xfId="0" applyFill="1" applyBorder="1"/>
    <xf numFmtId="0" fontId="0" fillId="9" borderId="99" xfId="0" applyFill="1" applyBorder="1"/>
    <xf numFmtId="0" fontId="50" fillId="9" borderId="0" xfId="0" applyFont="1" applyFill="1" applyAlignment="1">
      <alignment horizontal="center" vertical="center" wrapText="1"/>
    </xf>
    <xf numFmtId="0" fontId="52" fillId="0" borderId="10" xfId="0" applyFont="1" applyBorder="1"/>
    <xf numFmtId="0" fontId="52" fillId="0" borderId="10" xfId="0" applyFont="1" applyBorder="1" applyAlignment="1">
      <alignment horizontal="center" vertical="center"/>
    </xf>
    <xf numFmtId="0" fontId="35" fillId="0" borderId="0" xfId="0" applyFont="1"/>
    <xf numFmtId="0" fontId="51" fillId="0" borderId="101" xfId="0" applyFont="1" applyBorder="1"/>
    <xf numFmtId="0" fontId="52" fillId="0" borderId="101" xfId="0" applyFont="1" applyBorder="1"/>
    <xf numFmtId="0" fontId="52" fillId="0" borderId="102" xfId="0" applyFont="1" applyBorder="1"/>
    <xf numFmtId="0" fontId="52" fillId="0" borderId="102" xfId="0" applyFont="1" applyBorder="1" applyAlignment="1">
      <alignment horizontal="center" vertical="center"/>
    </xf>
    <xf numFmtId="0" fontId="0" fillId="0" borderId="97" xfId="0" applyBorder="1"/>
    <xf numFmtId="0" fontId="52" fillId="0" borderId="10" xfId="0" applyFont="1" applyBorder="1" applyAlignment="1">
      <alignment vertical="center"/>
    </xf>
    <xf numFmtId="0" fontId="0" fillId="0" borderId="99" xfId="0" applyBorder="1"/>
    <xf numFmtId="0" fontId="0" fillId="9" borderId="0" xfId="0" applyFill="1"/>
    <xf numFmtId="0" fontId="0" fillId="9" borderId="0" xfId="0" applyFill="1" applyAlignment="1">
      <alignment horizontal="center" vertical="center"/>
    </xf>
    <xf numFmtId="0" fontId="53" fillId="0" borderId="10" xfId="0" applyFont="1" applyBorder="1" applyAlignment="1">
      <alignment horizontal="center" vertical="center"/>
    </xf>
    <xf numFmtId="0" fontId="0" fillId="0" borderId="107" xfId="0" applyBorder="1"/>
    <xf numFmtId="0" fontId="0" fillId="0" borderId="108" xfId="0" applyBorder="1"/>
    <xf numFmtId="0" fontId="0" fillId="0" borderId="109" xfId="0" applyBorder="1"/>
    <xf numFmtId="0" fontId="7" fillId="0" borderId="0" xfId="2" applyFont="1" applyAlignment="1">
      <alignment horizontal="right"/>
    </xf>
    <xf numFmtId="165" fontId="5" fillId="0" borderId="0" xfId="2" applyNumberFormat="1" applyFont="1"/>
    <xf numFmtId="0" fontId="8" fillId="0" borderId="4" xfId="2" applyFont="1" applyBorder="1"/>
    <xf numFmtId="0" fontId="8" fillId="0" borderId="0" xfId="2" applyFont="1"/>
    <xf numFmtId="0" fontId="8" fillId="0" borderId="5" xfId="2" applyFont="1" applyBorder="1"/>
    <xf numFmtId="0" fontId="8" fillId="0" borderId="6" xfId="2" applyFont="1" applyBorder="1"/>
    <xf numFmtId="0" fontId="8" fillId="0" borderId="7" xfId="2" applyFont="1" applyBorder="1"/>
    <xf numFmtId="0" fontId="8" fillId="0" borderId="8" xfId="2" applyFont="1" applyBorder="1"/>
    <xf numFmtId="0" fontId="5" fillId="2" borderId="0" xfId="2" applyFont="1" applyFill="1"/>
    <xf numFmtId="0" fontId="7" fillId="0" borderId="10" xfId="2" applyFont="1" applyBorder="1" applyAlignment="1">
      <alignment horizontal="center" vertical="center" wrapText="1"/>
    </xf>
    <xf numFmtId="0" fontId="7" fillId="0" borderId="10" xfId="2" applyFont="1" applyBorder="1" applyAlignment="1">
      <alignment horizontal="center"/>
    </xf>
    <xf numFmtId="0" fontId="7" fillId="0" borderId="19" xfId="2" applyFont="1" applyBorder="1"/>
    <xf numFmtId="164" fontId="5" fillId="0" borderId="10" xfId="2" applyNumberFormat="1" applyFont="1" applyBorder="1"/>
    <xf numFmtId="0" fontId="7" fillId="0" borderId="13" xfId="2" applyFont="1" applyBorder="1" applyAlignment="1">
      <alignment horizontal="center" vertical="center" wrapText="1"/>
    </xf>
    <xf numFmtId="4" fontId="7" fillId="0" borderId="13" xfId="2" applyNumberFormat="1" applyFont="1" applyBorder="1"/>
    <xf numFmtId="0" fontId="22" fillId="0" borderId="0" xfId="2" applyFont="1"/>
    <xf numFmtId="166" fontId="16" fillId="3" borderId="10" xfId="2" applyNumberFormat="1" applyFont="1" applyFill="1" applyBorder="1" applyAlignment="1">
      <alignment horizontal="center" vertical="center" wrapText="1"/>
    </xf>
    <xf numFmtId="166" fontId="18" fillId="0" borderId="10" xfId="2" applyNumberFormat="1" applyFont="1" applyBorder="1" applyAlignment="1">
      <alignment horizontal="right" vertical="center"/>
    </xf>
    <xf numFmtId="0" fontId="18" fillId="0" borderId="0" xfId="2" applyFont="1" applyAlignment="1">
      <alignment horizontal="center" vertical="center"/>
    </xf>
    <xf numFmtId="0" fontId="18" fillId="0" borderId="10" xfId="2" applyFont="1" applyBorder="1" applyAlignment="1">
      <alignment vertical="center"/>
    </xf>
    <xf numFmtId="166" fontId="16" fillId="0" borderId="10" xfId="2" applyNumberFormat="1" applyFont="1" applyBorder="1" applyAlignment="1">
      <alignment horizontal="right" vertical="center"/>
    </xf>
    <xf numFmtId="166" fontId="18" fillId="0" borderId="10" xfId="3" applyFont="1" applyFill="1" applyBorder="1" applyAlignment="1" applyProtection="1">
      <alignment horizontal="right" vertical="center"/>
    </xf>
    <xf numFmtId="0" fontId="7" fillId="0" borderId="0" xfId="2" applyFont="1" applyAlignment="1">
      <alignment vertical="center"/>
    </xf>
    <xf numFmtId="0" fontId="18" fillId="0" borderId="13" xfId="2" applyFont="1" applyBorder="1" applyAlignment="1">
      <alignment horizontal="center" vertical="center" wrapText="1"/>
    </xf>
    <xf numFmtId="166" fontId="16" fillId="3" borderId="13" xfId="2" applyNumberFormat="1" applyFont="1" applyFill="1" applyBorder="1" applyAlignment="1">
      <alignment horizontal="center" vertical="center" wrapText="1"/>
    </xf>
    <xf numFmtId="0" fontId="7" fillId="26" borderId="10" xfId="2" applyFont="1" applyFill="1" applyBorder="1" applyAlignment="1">
      <alignment horizontal="center"/>
    </xf>
    <xf numFmtId="164" fontId="5" fillId="26" borderId="10" xfId="2" applyNumberFormat="1" applyFont="1" applyFill="1" applyBorder="1"/>
    <xf numFmtId="4" fontId="18" fillId="0" borderId="0" xfId="2" applyNumberFormat="1" applyFont="1"/>
    <xf numFmtId="49" fontId="53" fillId="0" borderId="0" xfId="0" applyNumberFormat="1" applyFont="1"/>
    <xf numFmtId="43" fontId="16" fillId="0" borderId="0" xfId="8" applyFont="1" applyBorder="1" applyAlignment="1"/>
    <xf numFmtId="0" fontId="16" fillId="0" borderId="0" xfId="2" applyFont="1" applyAlignment="1">
      <alignment horizontal="center" wrapText="1"/>
    </xf>
    <xf numFmtId="0" fontId="16" fillId="0" borderId="10" xfId="2" applyFont="1" applyBorder="1" applyAlignment="1">
      <alignment wrapText="1"/>
    </xf>
    <xf numFmtId="43" fontId="16" fillId="0" borderId="10" xfId="2" applyNumberFormat="1" applyFont="1" applyBorder="1"/>
    <xf numFmtId="0" fontId="23" fillId="0" borderId="10" xfId="2" applyFont="1" applyBorder="1" applyAlignment="1">
      <alignment horizontal="center"/>
    </xf>
    <xf numFmtId="0" fontId="16" fillId="0" borderId="110" xfId="2" applyFont="1" applyBorder="1" applyAlignment="1">
      <alignment horizontal="center" vertical="center" wrapText="1"/>
    </xf>
    <xf numFmtId="0" fontId="16" fillId="0" borderId="56" xfId="2" applyFont="1" applyBorder="1" applyAlignment="1">
      <alignment horizontal="center" vertical="center" wrapText="1"/>
    </xf>
    <xf numFmtId="0" fontId="23" fillId="0" borderId="0" xfId="1" applyFont="1" applyAlignment="1">
      <alignment horizontal="center" wrapText="1"/>
    </xf>
    <xf numFmtId="4" fontId="18" fillId="0" borderId="0" xfId="2" applyNumberFormat="1" applyFont="1" applyAlignment="1">
      <alignment horizontal="center" wrapText="1"/>
    </xf>
    <xf numFmtId="4" fontId="16" fillId="0" borderId="0" xfId="2" applyNumberFormat="1" applyFont="1" applyAlignment="1">
      <alignment horizontal="center" wrapText="1"/>
    </xf>
    <xf numFmtId="1" fontId="16" fillId="0" borderId="13" xfId="2" applyNumberFormat="1" applyFont="1" applyBorder="1" applyAlignment="1">
      <alignment horizontal="center" vertical="center" wrapText="1"/>
    </xf>
    <xf numFmtId="1" fontId="16" fillId="13" borderId="13" xfId="2" applyNumberFormat="1" applyFont="1" applyFill="1" applyBorder="1" applyAlignment="1">
      <alignment horizontal="center" vertical="center" wrapText="1"/>
    </xf>
    <xf numFmtId="0" fontId="16" fillId="12" borderId="13" xfId="2" applyFont="1" applyFill="1" applyBorder="1" applyAlignment="1">
      <alignment horizontal="center" vertical="center" wrapText="1"/>
    </xf>
    <xf numFmtId="0" fontId="16" fillId="7" borderId="13" xfId="2" applyFont="1" applyFill="1" applyBorder="1" applyAlignment="1">
      <alignment horizontal="center" vertical="center" wrapText="1"/>
    </xf>
    <xf numFmtId="0" fontId="16" fillId="7" borderId="19" xfId="2" applyFont="1" applyFill="1" applyBorder="1" applyAlignment="1">
      <alignment horizontal="center" vertical="center" wrapText="1"/>
    </xf>
    <xf numFmtId="0" fontId="16" fillId="0" borderId="13" xfId="2" applyFont="1" applyBorder="1" applyAlignment="1" applyProtection="1">
      <alignment horizontal="center" vertical="center" wrapText="1"/>
      <protection locked="0"/>
    </xf>
    <xf numFmtId="1" fontId="18" fillId="0" borderId="10" xfId="2" applyNumberFormat="1" applyFont="1" applyBorder="1" applyAlignment="1">
      <alignment horizontal="center" vertical="center" wrapText="1"/>
    </xf>
    <xf numFmtId="4" fontId="16" fillId="0" borderId="10" xfId="2" applyNumberFormat="1" applyFont="1" applyBorder="1" applyAlignment="1">
      <alignment vertical="center" wrapText="1"/>
    </xf>
    <xf numFmtId="0" fontId="16" fillId="9" borderId="10" xfId="2" applyFont="1" applyFill="1" applyBorder="1" applyAlignment="1" applyProtection="1">
      <alignment horizontal="center" vertical="center"/>
      <protection locked="0"/>
    </xf>
    <xf numFmtId="1" fontId="18" fillId="5" borderId="10" xfId="2" applyNumberFormat="1" applyFont="1" applyFill="1" applyBorder="1" applyAlignment="1">
      <alignment horizontal="center" vertical="center" wrapText="1"/>
    </xf>
    <xf numFmtId="0" fontId="57" fillId="0" borderId="0" xfId="2" applyFont="1" applyAlignment="1" applyProtection="1">
      <alignment vertical="center"/>
      <protection locked="0"/>
    </xf>
    <xf numFmtId="0" fontId="16" fillId="0" borderId="10" xfId="2" applyFont="1" applyBorder="1" applyAlignment="1" applyProtection="1">
      <alignment horizontal="center" vertical="center" wrapText="1"/>
      <protection locked="0"/>
    </xf>
    <xf numFmtId="1" fontId="18" fillId="19" borderId="10" xfId="2" applyNumberFormat="1" applyFont="1" applyFill="1" applyBorder="1" applyAlignment="1">
      <alignment horizontal="center" vertical="center" wrapText="1"/>
    </xf>
    <xf numFmtId="0" fontId="57" fillId="0" borderId="10" xfId="2" applyFont="1" applyBorder="1" applyAlignment="1" applyProtection="1">
      <alignment vertical="center"/>
      <protection locked="0"/>
    </xf>
    <xf numFmtId="1" fontId="18" fillId="24" borderId="10" xfId="2" applyNumberFormat="1" applyFont="1" applyFill="1" applyBorder="1" applyAlignment="1">
      <alignment horizontal="center" vertical="center" wrapText="1"/>
    </xf>
    <xf numFmtId="4" fontId="18" fillId="0" borderId="10" xfId="3" applyNumberFormat="1" applyFont="1" applyFill="1" applyBorder="1" applyAlignment="1" applyProtection="1"/>
    <xf numFmtId="4" fontId="24" fillId="0" borderId="10" xfId="3" applyNumberFormat="1" applyFont="1" applyBorder="1" applyAlignment="1">
      <alignment horizontal="center" vertical="center"/>
    </xf>
    <xf numFmtId="4" fontId="24" fillId="0" borderId="10" xfId="1" applyNumberFormat="1" applyFont="1" applyBorder="1" applyAlignment="1">
      <alignment horizontal="center"/>
    </xf>
    <xf numFmtId="1" fontId="16" fillId="0" borderId="13" xfId="2" applyNumberFormat="1" applyFont="1" applyBorder="1" applyAlignment="1">
      <alignment horizontal="center" vertical="center"/>
    </xf>
    <xf numFmtId="1" fontId="16" fillId="0" borderId="19" xfId="2" applyNumberFormat="1" applyFont="1" applyBorder="1" applyAlignment="1">
      <alignment horizontal="center" vertical="center"/>
    </xf>
    <xf numFmtId="4" fontId="16" fillId="0" borderId="13" xfId="2" applyNumberFormat="1" applyFont="1" applyBorder="1" applyAlignment="1">
      <alignment horizontal="center" vertical="center"/>
    </xf>
    <xf numFmtId="1" fontId="16" fillId="11" borderId="0" xfId="2" applyNumberFormat="1" applyFont="1" applyFill="1" applyAlignment="1">
      <alignment horizontal="center"/>
    </xf>
    <xf numFmtId="1" fontId="16" fillId="11" borderId="19" xfId="2" applyNumberFormat="1" applyFont="1" applyFill="1" applyBorder="1" applyAlignment="1">
      <alignment horizontal="center"/>
    </xf>
    <xf numFmtId="4" fontId="16" fillId="11" borderId="13" xfId="2" applyNumberFormat="1" applyFont="1" applyFill="1" applyBorder="1" applyAlignment="1">
      <alignment horizontal="center"/>
    </xf>
    <xf numFmtId="0" fontId="24" fillId="0" borderId="0" xfId="1" applyFont="1" applyAlignment="1">
      <alignment horizontal="center"/>
    </xf>
    <xf numFmtId="0" fontId="25" fillId="0" borderId="11" xfId="2" applyFont="1" applyBorder="1" applyAlignment="1">
      <alignment horizontal="center" vertical="center" wrapText="1"/>
    </xf>
    <xf numFmtId="1" fontId="23" fillId="0" borderId="10" xfId="1" applyNumberFormat="1" applyFont="1" applyBorder="1" applyAlignment="1">
      <alignment horizontal="center" vertical="center" wrapText="1"/>
    </xf>
    <xf numFmtId="4" fontId="23" fillId="0" borderId="10" xfId="1" applyNumberFormat="1" applyFont="1" applyBorder="1" applyAlignment="1">
      <alignment horizontal="center" vertical="center" wrapText="1"/>
    </xf>
    <xf numFmtId="1" fontId="23" fillId="0" borderId="13" xfId="1" applyNumberFormat="1" applyFont="1" applyBorder="1" applyAlignment="1">
      <alignment horizontal="center" vertical="center" wrapText="1"/>
    </xf>
    <xf numFmtId="4" fontId="23" fillId="0" borderId="13" xfId="1" applyNumberFormat="1" applyFont="1" applyBorder="1" applyAlignment="1">
      <alignment horizontal="center" vertical="center" wrapText="1"/>
    </xf>
    <xf numFmtId="0" fontId="18" fillId="0" borderId="29" xfId="2" applyFont="1" applyBorder="1"/>
    <xf numFmtId="0" fontId="18" fillId="0" borderId="28" xfId="2" applyFont="1" applyBorder="1"/>
    <xf numFmtId="0" fontId="18" fillId="0" borderId="20" xfId="2" applyFont="1" applyBorder="1"/>
    <xf numFmtId="0" fontId="18" fillId="0" borderId="0" xfId="2" applyFont="1" applyAlignment="1">
      <alignment wrapText="1"/>
    </xf>
    <xf numFmtId="0" fontId="24" fillId="0" borderId="0" xfId="1" applyFont="1"/>
    <xf numFmtId="0" fontId="16" fillId="12" borderId="10" xfId="2" applyFont="1" applyFill="1" applyBorder="1" applyAlignment="1">
      <alignment horizontal="center" vertical="center" wrapText="1"/>
    </xf>
    <xf numFmtId="0" fontId="16" fillId="7" borderId="42" xfId="2" applyFont="1" applyFill="1" applyBorder="1" applyAlignment="1">
      <alignment horizontal="center" vertical="center" wrapText="1"/>
    </xf>
    <xf numFmtId="4" fontId="17" fillId="0" borderId="24" xfId="2" applyNumberFormat="1" applyFont="1" applyBorder="1" applyAlignment="1">
      <alignment horizontal="center" vertical="center" wrapText="1"/>
    </xf>
    <xf numFmtId="0" fontId="7" fillId="9" borderId="29" xfId="2" applyFont="1" applyFill="1" applyBorder="1" applyAlignment="1" applyProtection="1">
      <alignment horizontal="center" vertical="center" wrapText="1"/>
      <protection locked="0"/>
    </xf>
    <xf numFmtId="0" fontId="7" fillId="9" borderId="0" xfId="2" applyFont="1" applyFill="1" applyAlignment="1" applyProtection="1">
      <alignment horizontal="center" vertical="center" wrapText="1"/>
      <protection locked="0"/>
    </xf>
    <xf numFmtId="0" fontId="7" fillId="9" borderId="20" xfId="2" applyFont="1" applyFill="1" applyBorder="1" applyAlignment="1" applyProtection="1">
      <alignment horizontal="center" vertical="center" wrapText="1"/>
      <protection locked="0"/>
    </xf>
    <xf numFmtId="0" fontId="18" fillId="0" borderId="42" xfId="2" applyFont="1" applyBorder="1" applyAlignment="1">
      <alignment horizontal="center" vertical="center" wrapText="1"/>
    </xf>
    <xf numFmtId="0" fontId="18" fillId="0" borderId="42" xfId="2" applyFont="1" applyBorder="1" applyAlignment="1">
      <alignment horizontal="center" vertical="center"/>
    </xf>
    <xf numFmtId="0" fontId="18" fillId="0" borderId="10" xfId="2" applyFont="1" applyBorder="1" applyAlignment="1">
      <alignment horizontal="left" vertical="center"/>
    </xf>
    <xf numFmtId="0" fontId="18" fillId="0" borderId="10" xfId="2" applyFont="1" applyBorder="1" applyAlignment="1">
      <alignment horizontal="left"/>
    </xf>
    <xf numFmtId="0" fontId="7" fillId="5" borderId="29" xfId="2" applyFont="1" applyFill="1" applyBorder="1" applyAlignment="1" applyProtection="1">
      <alignment horizontal="center" vertical="center" wrapText="1"/>
      <protection locked="0"/>
    </xf>
    <xf numFmtId="0" fontId="5" fillId="0" borderId="10" xfId="2" applyFont="1" applyBorder="1"/>
    <xf numFmtId="0" fontId="25" fillId="0" borderId="2" xfId="2" applyFont="1" applyBorder="1" applyAlignment="1">
      <alignment horizontal="center" vertical="center"/>
    </xf>
    <xf numFmtId="0" fontId="16" fillId="0" borderId="0" xfId="2" applyFont="1" applyAlignment="1">
      <alignment horizontal="center" vertical="center"/>
    </xf>
    <xf numFmtId="0" fontId="16" fillId="0" borderId="7" xfId="2" applyFont="1" applyBorder="1" applyAlignment="1">
      <alignment horizontal="center" vertical="center"/>
    </xf>
    <xf numFmtId="0" fontId="0" fillId="0" borderId="0" xfId="0" applyAlignment="1">
      <alignment horizontal="left"/>
    </xf>
    <xf numFmtId="0" fontId="6" fillId="0" borderId="0" xfId="2" applyFont="1" applyAlignment="1">
      <alignment horizontal="center" vertical="center"/>
    </xf>
    <xf numFmtId="0" fontId="8" fillId="0" borderId="0" xfId="2" applyFont="1" applyAlignment="1" applyProtection="1">
      <alignment horizontal="center"/>
      <protection locked="0"/>
    </xf>
    <xf numFmtId="0" fontId="16" fillId="0" borderId="20" xfId="2" applyFont="1" applyBorder="1"/>
    <xf numFmtId="0" fontId="36" fillId="0" borderId="0" xfId="0" applyFont="1" applyAlignment="1">
      <alignment horizontal="center" vertical="center"/>
    </xf>
    <xf numFmtId="0" fontId="9" fillId="9" borderId="11" xfId="1" applyFont="1" applyFill="1" applyBorder="1" applyAlignment="1">
      <alignment horizontal="center" vertical="center" wrapText="1"/>
    </xf>
    <xf numFmtId="0" fontId="9" fillId="9" borderId="63" xfId="1" applyFont="1" applyFill="1" applyBorder="1" applyAlignment="1">
      <alignment horizontal="center" vertical="center" wrapText="1"/>
    </xf>
    <xf numFmtId="0" fontId="39" fillId="9" borderId="63" xfId="1" applyFont="1" applyFill="1" applyBorder="1" applyAlignment="1" applyProtection="1">
      <alignment horizontal="center" vertical="center"/>
      <protection locked="0"/>
    </xf>
    <xf numFmtId="3" fontId="39" fillId="9" borderId="63" xfId="1" applyNumberFormat="1" applyFont="1" applyFill="1" applyBorder="1" applyAlignment="1" applyProtection="1">
      <alignment horizontal="center" vertical="center"/>
      <protection locked="0"/>
    </xf>
    <xf numFmtId="0" fontId="39" fillId="9" borderId="69" xfId="1" applyFont="1" applyFill="1" applyBorder="1" applyAlignment="1">
      <alignment horizontal="center" vertical="center"/>
    </xf>
    <xf numFmtId="0" fontId="37" fillId="13" borderId="39" xfId="1" applyFont="1" applyFill="1" applyBorder="1" applyAlignment="1">
      <alignment horizontal="center" vertical="center" wrapText="1"/>
    </xf>
    <xf numFmtId="0" fontId="39" fillId="13" borderId="39" xfId="1" applyFont="1" applyFill="1" applyBorder="1" applyAlignment="1" applyProtection="1">
      <alignment horizontal="center" vertical="center"/>
      <protection locked="0"/>
    </xf>
    <xf numFmtId="3" fontId="39" fillId="13" borderId="39" xfId="1" applyNumberFormat="1" applyFont="1" applyFill="1" applyBorder="1" applyAlignment="1" applyProtection="1">
      <alignment horizontal="center" vertical="center"/>
      <protection locked="0"/>
    </xf>
    <xf numFmtId="0" fontId="16" fillId="23" borderId="13" xfId="2" applyFont="1" applyFill="1" applyBorder="1" applyAlignment="1">
      <alignment horizontal="center" vertical="center" wrapText="1"/>
    </xf>
    <xf numFmtId="0" fontId="9" fillId="23" borderId="62" xfId="1" applyFont="1" applyFill="1" applyBorder="1" applyAlignment="1">
      <alignment horizontal="center" vertical="center" wrapText="1"/>
    </xf>
    <xf numFmtId="0" fontId="9" fillId="23" borderId="63" xfId="1" applyFont="1" applyFill="1" applyBorder="1" applyAlignment="1">
      <alignment horizontal="center" vertical="center" wrapText="1"/>
    </xf>
    <xf numFmtId="0" fontId="39" fillId="23" borderId="62" xfId="1" applyFont="1" applyFill="1" applyBorder="1" applyAlignment="1" applyProtection="1">
      <alignment horizontal="center" vertical="center"/>
      <protection locked="0"/>
    </xf>
    <xf numFmtId="0" fontId="39" fillId="23" borderId="63" xfId="1" applyFont="1" applyFill="1" applyBorder="1" applyAlignment="1" applyProtection="1">
      <alignment horizontal="center" vertical="center"/>
      <protection locked="0"/>
    </xf>
    <xf numFmtId="3" fontId="39" fillId="23" borderId="62" xfId="1" applyNumberFormat="1" applyFont="1" applyFill="1" applyBorder="1" applyAlignment="1" applyProtection="1">
      <alignment horizontal="center" vertical="center"/>
      <protection locked="0"/>
    </xf>
    <xf numFmtId="3" fontId="39" fillId="23" borderId="63" xfId="1" applyNumberFormat="1" applyFont="1" applyFill="1" applyBorder="1" applyAlignment="1" applyProtection="1">
      <alignment horizontal="center" vertical="center"/>
      <protection locked="0"/>
    </xf>
    <xf numFmtId="1" fontId="16" fillId="10" borderId="10" xfId="2" applyNumberFormat="1" applyFont="1" applyFill="1" applyBorder="1" applyAlignment="1">
      <alignment horizontal="center" vertical="center" wrapText="1"/>
    </xf>
    <xf numFmtId="0" fontId="10" fillId="10" borderId="85" xfId="0" applyFont="1" applyFill="1" applyBorder="1" applyAlignment="1">
      <alignment horizontal="center" vertical="center" wrapText="1"/>
    </xf>
    <xf numFmtId="0" fontId="43" fillId="10" borderId="91" xfId="1" applyFont="1" applyFill="1" applyBorder="1" applyAlignment="1">
      <alignment horizontal="center" vertical="center" wrapText="1"/>
    </xf>
    <xf numFmtId="0" fontId="18" fillId="0" borderId="19" xfId="2" applyFont="1" applyBorder="1" applyAlignment="1">
      <alignment horizontal="center" vertical="center" wrapText="1"/>
    </xf>
    <xf numFmtId="0" fontId="16" fillId="10" borderId="13" xfId="2" applyFont="1" applyFill="1" applyBorder="1" applyAlignment="1">
      <alignment horizontal="center" vertical="center" wrapText="1"/>
    </xf>
    <xf numFmtId="0" fontId="2" fillId="0" borderId="11" xfId="2" applyFont="1" applyBorder="1" applyAlignment="1" applyProtection="1">
      <alignment horizontal="center" vertical="center" wrapText="1"/>
      <protection locked="0"/>
    </xf>
    <xf numFmtId="166" fontId="24" fillId="9" borderId="40" xfId="2" applyNumberFormat="1" applyFont="1" applyFill="1" applyBorder="1" applyAlignment="1">
      <alignment horizontal="center" vertical="center"/>
    </xf>
    <xf numFmtId="1" fontId="2" fillId="0" borderId="10" xfId="2" applyNumberFormat="1" applyFont="1" applyBorder="1" applyAlignment="1">
      <alignment horizontal="center" vertical="center"/>
    </xf>
    <xf numFmtId="164" fontId="23" fillId="9" borderId="10" xfId="2" applyNumberFormat="1" applyFont="1" applyFill="1" applyBorder="1" applyAlignment="1">
      <alignment horizontal="center" vertical="center"/>
    </xf>
    <xf numFmtId="0" fontId="3" fillId="5" borderId="32" xfId="2" applyFont="1" applyFill="1" applyBorder="1" applyAlignment="1">
      <alignment horizontal="center" vertical="center" textRotation="90"/>
    </xf>
    <xf numFmtId="1" fontId="3" fillId="5" borderId="32" xfId="2" applyNumberFormat="1" applyFont="1" applyFill="1" applyBorder="1" applyAlignment="1">
      <alignment horizontal="center" vertical="center" wrapText="1"/>
    </xf>
    <xf numFmtId="0" fontId="2" fillId="5" borderId="32" xfId="2" applyFont="1" applyFill="1" applyBorder="1" applyAlignment="1">
      <alignment horizontal="center" vertical="center" wrapText="1"/>
    </xf>
    <xf numFmtId="166" fontId="24" fillId="9" borderId="10" xfId="2" applyNumberFormat="1" applyFont="1" applyFill="1" applyBorder="1" applyAlignment="1">
      <alignment horizontal="center" vertical="center"/>
    </xf>
    <xf numFmtId="1" fontId="2" fillId="0" borderId="10" xfId="2" applyNumberFormat="1" applyFont="1" applyBorder="1" applyAlignment="1">
      <alignment horizontal="center" vertical="center" wrapText="1"/>
    </xf>
    <xf numFmtId="0" fontId="35" fillId="0" borderId="28" xfId="0" applyFont="1" applyBorder="1"/>
    <xf numFmtId="0" fontId="35" fillId="0" borderId="39" xfId="0" applyFont="1" applyBorder="1"/>
    <xf numFmtId="0" fontId="53" fillId="0" borderId="42" xfId="0" applyFont="1" applyBorder="1"/>
    <xf numFmtId="0" fontId="23" fillId="0" borderId="7" xfId="1" applyFont="1" applyBorder="1" applyAlignment="1">
      <alignment vertical="center" wrapText="1"/>
    </xf>
    <xf numFmtId="0" fontId="24" fillId="0" borderId="7" xfId="1" applyFont="1" applyBorder="1" applyAlignment="1">
      <alignment wrapText="1"/>
    </xf>
    <xf numFmtId="0" fontId="24" fillId="0" borderId="8" xfId="1" applyFont="1" applyBorder="1" applyAlignment="1">
      <alignment wrapText="1"/>
    </xf>
    <xf numFmtId="1" fontId="18" fillId="5" borderId="13" xfId="2" applyNumberFormat="1" applyFont="1" applyFill="1" applyBorder="1" applyAlignment="1">
      <alignment horizontal="center" vertical="center" wrapText="1"/>
    </xf>
    <xf numFmtId="1" fontId="16" fillId="0" borderId="0" xfId="2" applyNumberFormat="1" applyFont="1" applyAlignment="1">
      <alignment horizontal="center" vertical="center" wrapText="1"/>
    </xf>
    <xf numFmtId="1" fontId="18" fillId="0" borderId="0" xfId="2" applyNumberFormat="1" applyFont="1" applyAlignment="1">
      <alignment horizontal="center" vertical="center" wrapText="1"/>
    </xf>
    <xf numFmtId="0" fontId="16" fillId="0" borderId="28" xfId="2" applyFont="1" applyBorder="1"/>
    <xf numFmtId="3" fontId="16" fillId="0" borderId="28" xfId="2" applyNumberFormat="1" applyFont="1" applyBorder="1"/>
    <xf numFmtId="0" fontId="52" fillId="27" borderId="10" xfId="0" applyFont="1" applyFill="1" applyBorder="1"/>
    <xf numFmtId="0" fontId="52" fillId="27" borderId="10" xfId="0" applyFont="1" applyFill="1" applyBorder="1" applyAlignment="1">
      <alignment vertical="center" wrapText="1"/>
    </xf>
    <xf numFmtId="0" fontId="52" fillId="27" borderId="10" xfId="0" applyFont="1" applyFill="1" applyBorder="1" applyAlignment="1">
      <alignment horizontal="center" vertical="center"/>
    </xf>
    <xf numFmtId="0" fontId="52" fillId="27" borderId="10" xfId="0" applyFont="1" applyFill="1" applyBorder="1" applyAlignment="1">
      <alignment vertical="center"/>
    </xf>
    <xf numFmtId="0" fontId="30" fillId="0" borderId="0" xfId="0" applyFont="1" applyAlignment="1">
      <alignment horizontal="left"/>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3" xfId="2" applyFont="1" applyBorder="1" applyAlignment="1">
      <alignment horizontal="center" vertical="center"/>
    </xf>
    <xf numFmtId="0" fontId="17" fillId="0" borderId="4" xfId="2" applyFont="1" applyBorder="1" applyAlignment="1">
      <alignment horizontal="center" vertical="center"/>
    </xf>
    <xf numFmtId="0" fontId="17" fillId="0" borderId="0" xfId="2" applyFont="1" applyAlignment="1">
      <alignment horizontal="center" vertical="center"/>
    </xf>
    <xf numFmtId="0" fontId="17" fillId="0" borderId="5" xfId="2" applyFont="1" applyBorder="1" applyAlignment="1">
      <alignment horizontal="center" vertical="center"/>
    </xf>
    <xf numFmtId="0" fontId="17" fillId="0" borderId="6" xfId="2" applyFont="1" applyBorder="1" applyAlignment="1">
      <alignment horizontal="center" vertical="center"/>
    </xf>
    <xf numFmtId="0" fontId="17" fillId="0" borderId="7" xfId="2" applyFont="1" applyBorder="1" applyAlignment="1">
      <alignment horizontal="center" vertical="center"/>
    </xf>
    <xf numFmtId="0" fontId="17" fillId="0" borderId="8" xfId="2" applyFont="1" applyBorder="1" applyAlignment="1">
      <alignment horizontal="center" vertical="center"/>
    </xf>
    <xf numFmtId="0" fontId="16" fillId="0" borderId="10" xfId="2" applyFont="1" applyBorder="1" applyAlignment="1">
      <alignment horizontal="center" vertical="center" textRotation="90" wrapText="1"/>
    </xf>
    <xf numFmtId="0" fontId="23" fillId="0" borderId="1" xfId="1" applyFont="1" applyBorder="1" applyAlignment="1">
      <alignment horizontal="left" vertical="center" wrapText="1"/>
    </xf>
    <xf numFmtId="0" fontId="23" fillId="0" borderId="2" xfId="1" applyFont="1" applyBorder="1" applyAlignment="1">
      <alignment horizontal="left" vertical="center" wrapText="1"/>
    </xf>
    <xf numFmtId="0" fontId="23" fillId="0" borderId="4" xfId="1" applyFont="1" applyBorder="1" applyAlignment="1">
      <alignment horizontal="left" vertical="center" wrapText="1"/>
    </xf>
    <xf numFmtId="0" fontId="23" fillId="0" borderId="0" xfId="1" applyFont="1" applyAlignment="1">
      <alignment horizontal="left" vertical="center" wrapText="1"/>
    </xf>
    <xf numFmtId="0" fontId="23" fillId="0" borderId="6" xfId="1" applyFont="1" applyBorder="1" applyAlignment="1">
      <alignment horizontal="left" vertical="center" wrapText="1"/>
    </xf>
    <xf numFmtId="0" fontId="23" fillId="0" borderId="7" xfId="1" applyFont="1" applyBorder="1" applyAlignment="1">
      <alignment horizontal="left" vertical="center" wrapText="1"/>
    </xf>
    <xf numFmtId="0" fontId="16" fillId="0" borderId="9" xfId="2" applyFont="1" applyBorder="1" applyAlignment="1">
      <alignment horizontal="center"/>
    </xf>
    <xf numFmtId="0" fontId="23" fillId="0" borderId="0" xfId="1" applyFont="1" applyAlignment="1">
      <alignment horizontal="center" vertical="center" wrapText="1"/>
    </xf>
    <xf numFmtId="0" fontId="23" fillId="0" borderId="5" xfId="1" applyFont="1" applyBorder="1" applyAlignment="1">
      <alignment horizontal="center" vertical="center" wrapText="1"/>
    </xf>
    <xf numFmtId="0" fontId="24" fillId="0" borderId="2" xfId="1" applyFont="1" applyBorder="1" applyAlignment="1">
      <alignment horizontal="center" wrapText="1"/>
    </xf>
    <xf numFmtId="0" fontId="24" fillId="0" borderId="3" xfId="1" applyFont="1" applyBorder="1" applyAlignment="1">
      <alignment horizontal="center" wrapText="1"/>
    </xf>
    <xf numFmtId="0" fontId="28" fillId="0" borderId="0" xfId="2" applyFont="1" applyAlignment="1">
      <alignment horizontal="left" vertical="center" wrapText="1"/>
    </xf>
    <xf numFmtId="0" fontId="18" fillId="0" borderId="10" xfId="2" applyFont="1" applyBorder="1" applyAlignment="1">
      <alignment horizontal="left" vertical="center" wrapText="1"/>
    </xf>
    <xf numFmtId="0" fontId="16" fillId="0" borderId="42" xfId="2" applyFont="1" applyBorder="1" applyAlignment="1">
      <alignment horizontal="center" vertical="center"/>
    </xf>
    <xf numFmtId="0" fontId="16" fillId="0" borderId="28" xfId="2" applyFont="1" applyBorder="1" applyAlignment="1">
      <alignment horizontal="center" vertical="center"/>
    </xf>
    <xf numFmtId="0" fontId="16" fillId="0" borderId="39" xfId="2" applyFont="1" applyBorder="1" applyAlignment="1">
      <alignment horizontal="center" vertical="center"/>
    </xf>
    <xf numFmtId="0" fontId="16" fillId="0" borderId="0" xfId="2" applyFont="1" applyAlignment="1">
      <alignment horizontal="center" wrapText="1"/>
    </xf>
    <xf numFmtId="0" fontId="16" fillId="0" borderId="10" xfId="2" applyFont="1" applyBorder="1" applyAlignment="1">
      <alignment horizontal="left" wrapText="1"/>
    </xf>
    <xf numFmtId="0" fontId="16" fillId="15" borderId="10" xfId="2" applyFont="1" applyFill="1" applyBorder="1" applyAlignment="1">
      <alignment horizontal="left" wrapText="1"/>
    </xf>
    <xf numFmtId="0" fontId="23" fillId="9" borderId="1" xfId="1" applyFont="1" applyFill="1" applyBorder="1" applyAlignment="1">
      <alignment horizontal="left" vertical="center" wrapText="1"/>
    </xf>
    <xf numFmtId="0" fontId="23" fillId="9" borderId="2" xfId="1" applyFont="1" applyFill="1" applyBorder="1" applyAlignment="1">
      <alignment horizontal="left" vertical="center" wrapText="1"/>
    </xf>
    <xf numFmtId="0" fontId="23" fillId="9" borderId="4" xfId="1" applyFont="1" applyFill="1" applyBorder="1" applyAlignment="1">
      <alignment horizontal="left" vertical="center" wrapText="1"/>
    </xf>
    <xf numFmtId="0" fontId="23" fillId="9" borderId="0" xfId="1" applyFont="1" applyFill="1" applyAlignment="1">
      <alignment horizontal="left" vertical="center" wrapText="1"/>
    </xf>
    <xf numFmtId="0" fontId="23" fillId="9" borderId="6" xfId="1" applyFont="1" applyFill="1" applyBorder="1" applyAlignment="1">
      <alignment horizontal="left" vertical="center" wrapText="1"/>
    </xf>
    <xf numFmtId="0" fontId="23" fillId="9" borderId="7" xfId="1" applyFont="1" applyFill="1" applyBorder="1" applyAlignment="1">
      <alignment horizontal="left" vertical="center" wrapText="1"/>
    </xf>
    <xf numFmtId="0" fontId="16" fillId="15" borderId="10" xfId="2" applyFont="1" applyFill="1" applyBorder="1" applyAlignment="1">
      <alignment horizontal="center" wrapText="1"/>
    </xf>
    <xf numFmtId="0" fontId="18" fillId="0" borderId="1" xfId="2" applyFont="1" applyBorder="1" applyAlignment="1">
      <alignment horizontal="left" vertical="center" wrapText="1"/>
    </xf>
    <xf numFmtId="0" fontId="18" fillId="0" borderId="2" xfId="2" applyFont="1" applyBorder="1" applyAlignment="1">
      <alignment horizontal="left" vertical="center" wrapText="1"/>
    </xf>
    <xf numFmtId="0" fontId="18" fillId="0" borderId="3" xfId="2" applyFont="1" applyBorder="1" applyAlignment="1">
      <alignment horizontal="left" vertical="center" wrapText="1"/>
    </xf>
    <xf numFmtId="0" fontId="16" fillId="0" borderId="10" xfId="2" applyFont="1" applyBorder="1" applyAlignment="1">
      <alignment horizontal="center" vertical="center"/>
    </xf>
    <xf numFmtId="0" fontId="16" fillId="0" borderId="21" xfId="2" applyFont="1" applyBorder="1" applyAlignment="1">
      <alignment horizontal="center" vertical="center"/>
    </xf>
    <xf numFmtId="0" fontId="16" fillId="0" borderId="22" xfId="2" applyFont="1" applyBorder="1" applyAlignment="1">
      <alignment horizontal="center" vertical="center"/>
    </xf>
    <xf numFmtId="0" fontId="16" fillId="0" borderId="23" xfId="2" applyFont="1" applyBorder="1" applyAlignment="1">
      <alignment horizontal="center" vertical="center"/>
    </xf>
    <xf numFmtId="0" fontId="16" fillId="0" borderId="42" xfId="2" applyFont="1" applyBorder="1" applyAlignment="1">
      <alignment horizontal="center"/>
    </xf>
    <xf numFmtId="0" fontId="16" fillId="0" borderId="28" xfId="2" applyFont="1" applyBorder="1" applyAlignment="1">
      <alignment horizontal="center"/>
    </xf>
    <xf numFmtId="0" fontId="16" fillId="0" borderId="39" xfId="2" applyFont="1" applyBorder="1" applyAlignment="1">
      <alignment horizontal="center"/>
    </xf>
    <xf numFmtId="0" fontId="16" fillId="0" borderId="10" xfId="2" applyFont="1" applyBorder="1" applyAlignment="1">
      <alignment horizontal="center" wrapText="1"/>
    </xf>
    <xf numFmtId="0" fontId="16" fillId="0" borderId="1" xfId="2" applyFont="1" applyBorder="1" applyAlignment="1">
      <alignment horizontal="center" vertical="center"/>
    </xf>
    <xf numFmtId="0" fontId="16" fillId="0" borderId="2" xfId="2" applyFont="1" applyBorder="1" applyAlignment="1">
      <alignment horizontal="center" vertical="center"/>
    </xf>
    <xf numFmtId="0" fontId="16" fillId="0" borderId="3" xfId="2" applyFont="1" applyBorder="1" applyAlignment="1">
      <alignment horizontal="center" vertical="center"/>
    </xf>
    <xf numFmtId="0" fontId="58" fillId="0" borderId="1" xfId="2" applyFont="1" applyBorder="1" applyAlignment="1">
      <alignment horizontal="center" vertical="center" wrapText="1"/>
    </xf>
    <xf numFmtId="0" fontId="58" fillId="0" borderId="2" xfId="2" applyFont="1" applyBorder="1" applyAlignment="1">
      <alignment horizontal="center" vertical="center" wrapText="1"/>
    </xf>
    <xf numFmtId="0" fontId="58" fillId="0" borderId="3" xfId="2" applyFont="1" applyBorder="1" applyAlignment="1">
      <alignment horizontal="center" vertical="center" wrapText="1"/>
    </xf>
    <xf numFmtId="0" fontId="17" fillId="0" borderId="9" xfId="2" applyFont="1" applyBorder="1" applyAlignment="1">
      <alignment horizontal="center" vertical="center" wrapText="1"/>
    </xf>
    <xf numFmtId="0" fontId="16" fillId="0" borderId="14" xfId="2" applyFont="1" applyBorder="1" applyAlignment="1">
      <alignment horizontal="center" vertical="center"/>
    </xf>
    <xf numFmtId="0" fontId="16" fillId="0" borderId="15" xfId="2" applyFont="1" applyBorder="1" applyAlignment="1">
      <alignment horizontal="center" vertical="center"/>
    </xf>
    <xf numFmtId="0" fontId="18" fillId="9" borderId="10" xfId="2" applyFont="1" applyFill="1" applyBorder="1" applyAlignment="1">
      <alignment horizontal="left" vertical="center" wrapText="1"/>
    </xf>
    <xf numFmtId="0" fontId="24" fillId="0" borderId="10" xfId="2" applyFont="1" applyBorder="1" applyAlignment="1">
      <alignment horizontal="left" vertical="center" wrapText="1"/>
    </xf>
    <xf numFmtId="0" fontId="2" fillId="0" borderId="1" xfId="1" applyFont="1" applyBorder="1" applyAlignment="1">
      <alignment horizontal="left" vertical="center" wrapText="1"/>
    </xf>
    <xf numFmtId="0" fontId="2" fillId="0" borderId="2" xfId="1" applyFont="1" applyBorder="1" applyAlignment="1">
      <alignment horizontal="left" vertical="center" wrapText="1"/>
    </xf>
    <xf numFmtId="0" fontId="6" fillId="0" borderId="1" xfId="2" applyFont="1" applyBorder="1" applyAlignment="1">
      <alignment horizontal="center"/>
    </xf>
    <xf numFmtId="0" fontId="6" fillId="0" borderId="2" xfId="2" applyFont="1" applyBorder="1" applyAlignment="1">
      <alignment horizontal="center"/>
    </xf>
    <xf numFmtId="0" fontId="6" fillId="0" borderId="3" xfId="2" applyFont="1" applyBorder="1" applyAlignment="1">
      <alignment horizontal="center"/>
    </xf>
    <xf numFmtId="0" fontId="2" fillId="0" borderId="4" xfId="1" applyFont="1" applyBorder="1" applyAlignment="1">
      <alignment horizontal="left" vertical="center" wrapText="1"/>
    </xf>
    <xf numFmtId="0" fontId="2" fillId="0" borderId="0" xfId="1" applyFont="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16" fillId="0" borderId="13" xfId="2" applyFont="1" applyBorder="1" applyAlignment="1">
      <alignment horizontal="center" vertical="center" textRotation="90" wrapText="1"/>
    </xf>
    <xf numFmtId="0" fontId="7" fillId="0" borderId="42" xfId="2" applyFont="1" applyBorder="1" applyAlignment="1">
      <alignment horizontal="center" vertical="center"/>
    </xf>
    <xf numFmtId="0" fontId="7" fillId="0" borderId="28" xfId="2" applyFont="1" applyBorder="1" applyAlignment="1">
      <alignment horizontal="center" vertical="center"/>
    </xf>
    <xf numFmtId="0" fontId="7" fillId="0" borderId="39" xfId="2" applyFont="1" applyBorder="1" applyAlignment="1">
      <alignment horizontal="center" vertical="center"/>
    </xf>
    <xf numFmtId="0" fontId="16" fillId="0" borderId="54" xfId="2" applyFont="1" applyBorder="1" applyAlignment="1">
      <alignment horizontal="center" vertical="center"/>
    </xf>
    <xf numFmtId="0" fontId="16" fillId="0" borderId="55" xfId="2" applyFont="1" applyBorder="1" applyAlignment="1">
      <alignment horizontal="center" vertical="center"/>
    </xf>
    <xf numFmtId="0" fontId="18" fillId="0" borderId="6" xfId="2" applyFont="1" applyBorder="1" applyAlignment="1">
      <alignment horizontal="left" vertical="center" wrapText="1"/>
    </xf>
    <xf numFmtId="0" fontId="18" fillId="0" borderId="7" xfId="2" applyFont="1" applyBorder="1" applyAlignment="1">
      <alignment horizontal="left" vertical="center" wrapText="1"/>
    </xf>
    <xf numFmtId="0" fontId="18" fillId="0" borderId="8" xfId="2" applyFont="1" applyBorder="1" applyAlignment="1">
      <alignment horizontal="left" vertical="center" wrapText="1"/>
    </xf>
    <xf numFmtId="0" fontId="16" fillId="0" borderId="42" xfId="2" applyFont="1" applyBorder="1" applyAlignment="1">
      <alignment horizontal="left"/>
    </xf>
    <xf numFmtId="0" fontId="16" fillId="0" borderId="28" xfId="2" applyFont="1" applyBorder="1" applyAlignment="1">
      <alignment horizontal="left"/>
    </xf>
    <xf numFmtId="0" fontId="16" fillId="0" borderId="39" xfId="2" applyFont="1" applyBorder="1" applyAlignment="1">
      <alignment horizontal="left"/>
    </xf>
    <xf numFmtId="0" fontId="59" fillId="0" borderId="10" xfId="0" applyFont="1" applyBorder="1" applyAlignment="1">
      <alignment horizontal="left" wrapText="1"/>
    </xf>
    <xf numFmtId="0" fontId="13" fillId="0" borderId="10" xfId="1" applyFont="1" applyBorder="1" applyAlignment="1">
      <alignment horizontal="center" vertical="center" wrapText="1"/>
    </xf>
    <xf numFmtId="0" fontId="2" fillId="0" borderId="2" xfId="1" applyFont="1" applyBorder="1" applyAlignment="1" applyProtection="1">
      <alignment horizontal="center" vertical="center" wrapText="1"/>
      <protection locked="0"/>
    </xf>
    <xf numFmtId="0" fontId="2" fillId="0" borderId="3" xfId="1" applyFont="1" applyBorder="1" applyAlignment="1" applyProtection="1">
      <alignment horizontal="center" vertical="center" wrapText="1"/>
      <protection locked="0"/>
    </xf>
    <xf numFmtId="0" fontId="6" fillId="0" borderId="10" xfId="2" applyFont="1" applyBorder="1" applyAlignment="1">
      <alignment horizontal="center" vertical="center"/>
    </xf>
    <xf numFmtId="0" fontId="2" fillId="0" borderId="0" xfId="1" applyFont="1" applyAlignment="1" applyProtection="1">
      <alignment horizontal="center" vertical="center" wrapText="1"/>
      <protection locked="0"/>
    </xf>
    <xf numFmtId="0" fontId="2" fillId="0" borderId="5" xfId="1" applyFont="1" applyBorder="1" applyAlignment="1" applyProtection="1">
      <alignment horizontal="center" vertical="center" wrapText="1"/>
      <protection locked="0"/>
    </xf>
    <xf numFmtId="0" fontId="8" fillId="0" borderId="10" xfId="2" applyFont="1" applyBorder="1" applyAlignment="1" applyProtection="1">
      <alignment horizontal="center" vertical="center"/>
      <protection locked="0"/>
    </xf>
    <xf numFmtId="0" fontId="2" fillId="0" borderId="7" xfId="1" applyFont="1" applyBorder="1" applyAlignment="1" applyProtection="1">
      <alignment horizontal="center" vertical="center" wrapText="1"/>
      <protection locked="0"/>
    </xf>
    <xf numFmtId="0" fontId="2" fillId="0" borderId="8" xfId="1" applyFont="1" applyBorder="1" applyAlignment="1" applyProtection="1">
      <alignment horizontal="center" vertical="center" wrapText="1"/>
      <protection locked="0"/>
    </xf>
    <xf numFmtId="0" fontId="9" fillId="0" borderId="10" xfId="1" applyFont="1" applyBorder="1" applyAlignment="1">
      <alignment horizontal="center" vertical="center" wrapText="1"/>
    </xf>
    <xf numFmtId="4" fontId="17" fillId="0" borderId="0" xfId="2" applyNumberFormat="1" applyFont="1" applyAlignment="1">
      <alignment horizontal="center" vertical="center" wrapText="1"/>
    </xf>
    <xf numFmtId="0" fontId="36" fillId="12" borderId="84" xfId="0" applyFont="1" applyFill="1" applyBorder="1" applyAlignment="1">
      <alignment horizontal="center" vertical="center" wrapText="1"/>
    </xf>
    <xf numFmtId="0" fontId="36" fillId="12" borderId="85" xfId="0" applyFont="1" applyFill="1" applyBorder="1" applyAlignment="1">
      <alignment horizontal="center" vertical="center" wrapText="1"/>
    </xf>
    <xf numFmtId="0" fontId="36" fillId="0" borderId="60" xfId="0" applyFont="1" applyBorder="1" applyAlignment="1">
      <alignment horizontal="center" vertical="center" wrapText="1"/>
    </xf>
    <xf numFmtId="0" fontId="36" fillId="0" borderId="82" xfId="0" applyFont="1" applyBorder="1" applyAlignment="1">
      <alignment horizontal="center" vertical="center"/>
    </xf>
    <xf numFmtId="0" fontId="36" fillId="13" borderId="113" xfId="0" applyFont="1" applyFill="1" applyBorder="1" applyAlignment="1">
      <alignment horizontal="center" vertical="center" wrapText="1"/>
    </xf>
    <xf numFmtId="0" fontId="36" fillId="13" borderId="82" xfId="0" applyFont="1" applyFill="1" applyBorder="1" applyAlignment="1">
      <alignment horizontal="center" vertical="center"/>
    </xf>
    <xf numFmtId="0" fontId="42" fillId="0" borderId="10" xfId="0" applyFont="1" applyBorder="1" applyAlignment="1">
      <alignment horizontal="left" vertical="center"/>
    </xf>
    <xf numFmtId="0" fontId="41" fillId="0" borderId="10" xfId="0" applyFont="1" applyBorder="1" applyAlignment="1">
      <alignment horizontal="left" vertical="top" wrapText="1"/>
    </xf>
    <xf numFmtId="0" fontId="36" fillId="23" borderId="60" xfId="0" applyFont="1" applyFill="1" applyBorder="1" applyAlignment="1">
      <alignment horizontal="center" vertical="center" wrapText="1"/>
    </xf>
    <xf numFmtId="0" fontId="36" fillId="23" borderId="82" xfId="0" applyFont="1" applyFill="1" applyBorder="1" applyAlignment="1">
      <alignment horizontal="center" vertical="center" wrapText="1"/>
    </xf>
    <xf numFmtId="4" fontId="17" fillId="0" borderId="24" xfId="2" applyNumberFormat="1" applyFont="1" applyBorder="1" applyAlignment="1">
      <alignment horizontal="center" vertical="center" wrapText="1"/>
    </xf>
    <xf numFmtId="4" fontId="17" fillId="0" borderId="1" xfId="2" applyNumberFormat="1" applyFont="1" applyBorder="1" applyAlignment="1">
      <alignment horizontal="center" vertical="center"/>
    </xf>
    <xf numFmtId="4" fontId="17" fillId="0" borderId="2" xfId="2" applyNumberFormat="1" applyFont="1" applyBorder="1" applyAlignment="1">
      <alignment horizontal="center" vertical="center"/>
    </xf>
    <xf numFmtId="4" fontId="17" fillId="0" borderId="3" xfId="2" applyNumberFormat="1" applyFont="1" applyBorder="1" applyAlignment="1">
      <alignment horizontal="center" vertical="center"/>
    </xf>
    <xf numFmtId="4" fontId="17" fillId="0" borderId="4" xfId="2" applyNumberFormat="1" applyFont="1" applyBorder="1" applyAlignment="1">
      <alignment horizontal="center" vertical="center"/>
    </xf>
    <xf numFmtId="4" fontId="17" fillId="0" borderId="0" xfId="2" applyNumberFormat="1" applyFont="1" applyAlignment="1">
      <alignment horizontal="center" vertical="center"/>
    </xf>
    <xf numFmtId="4" fontId="17" fillId="0" borderId="5" xfId="2" applyNumberFormat="1" applyFont="1" applyBorder="1" applyAlignment="1">
      <alignment horizontal="center" vertical="center"/>
    </xf>
    <xf numFmtId="4" fontId="17" fillId="0" borderId="6" xfId="2" applyNumberFormat="1" applyFont="1" applyBorder="1" applyAlignment="1">
      <alignment horizontal="center" vertical="center"/>
    </xf>
    <xf numFmtId="4" fontId="17" fillId="0" borderId="7" xfId="2" applyNumberFormat="1" applyFont="1" applyBorder="1" applyAlignment="1">
      <alignment horizontal="center" vertical="center"/>
    </xf>
    <xf numFmtId="4" fontId="17" fillId="0" borderId="8" xfId="2" applyNumberFormat="1" applyFont="1" applyBorder="1" applyAlignment="1">
      <alignment horizontal="center" vertical="center"/>
    </xf>
    <xf numFmtId="0" fontId="3" fillId="9" borderId="0" xfId="2" applyFont="1" applyFill="1" applyAlignment="1" applyProtection="1">
      <alignment horizontal="left" vertical="center" wrapText="1"/>
      <protection locked="0"/>
    </xf>
    <xf numFmtId="0" fontId="7" fillId="7" borderId="10" xfId="2" applyFont="1" applyFill="1" applyBorder="1" applyAlignment="1" applyProtection="1">
      <alignment horizontal="center" vertical="center" wrapText="1"/>
      <protection locked="0"/>
    </xf>
    <xf numFmtId="0" fontId="7" fillId="0" borderId="14" xfId="2" applyFont="1" applyBorder="1" applyAlignment="1" applyProtection="1">
      <alignment horizontal="center" vertical="center" wrapText="1"/>
      <protection locked="0"/>
    </xf>
    <xf numFmtId="0" fontId="7" fillId="0" borderId="16" xfId="2" applyFont="1" applyBorder="1" applyAlignment="1" applyProtection="1">
      <alignment horizontal="center" vertical="center" wrapText="1"/>
      <protection locked="0"/>
    </xf>
    <xf numFmtId="0" fontId="7" fillId="0" borderId="33" xfId="2" applyFont="1" applyBorder="1" applyAlignment="1" applyProtection="1">
      <alignment horizontal="center" vertical="center" wrapText="1"/>
      <protection locked="0"/>
    </xf>
    <xf numFmtId="0" fontId="7" fillId="0" borderId="31" xfId="2" applyFont="1" applyBorder="1" applyAlignment="1" applyProtection="1">
      <alignment horizontal="center" vertical="center" wrapText="1"/>
      <protection locked="0"/>
    </xf>
    <xf numFmtId="0" fontId="7" fillId="3" borderId="33" xfId="2" applyFont="1" applyFill="1" applyBorder="1" applyAlignment="1" applyProtection="1">
      <alignment horizontal="center" vertical="center" wrapText="1"/>
      <protection locked="0"/>
    </xf>
    <xf numFmtId="0" fontId="7" fillId="3" borderId="32" xfId="2" applyFont="1" applyFill="1" applyBorder="1" applyAlignment="1" applyProtection="1">
      <alignment horizontal="center" vertical="center" wrapText="1"/>
      <protection locked="0"/>
    </xf>
    <xf numFmtId="0" fontId="7" fillId="12" borderId="70" xfId="2" applyFont="1" applyFill="1" applyBorder="1" applyAlignment="1" applyProtection="1">
      <alignment horizontal="center" vertical="center" wrapText="1"/>
      <protection locked="0"/>
    </xf>
    <xf numFmtId="0" fontId="7" fillId="12" borderId="51" xfId="2" applyFont="1" applyFill="1" applyBorder="1" applyAlignment="1" applyProtection="1">
      <alignment horizontal="center" vertical="center" wrapText="1"/>
      <protection locked="0"/>
    </xf>
    <xf numFmtId="0" fontId="7" fillId="9" borderId="77" xfId="2" applyFont="1" applyFill="1" applyBorder="1" applyAlignment="1" applyProtection="1">
      <alignment horizontal="center" vertical="center" wrapText="1"/>
      <protection locked="0"/>
    </xf>
    <xf numFmtId="0" fontId="7" fillId="9" borderId="29" xfId="2" applyFont="1" applyFill="1" applyBorder="1" applyAlignment="1" applyProtection="1">
      <alignment horizontal="center" vertical="center" wrapText="1"/>
      <protection locked="0"/>
    </xf>
    <xf numFmtId="0" fontId="7" fillId="9" borderId="78" xfId="2" applyFont="1" applyFill="1" applyBorder="1" applyAlignment="1" applyProtection="1">
      <alignment horizontal="center" vertical="center" wrapText="1"/>
      <protection locked="0"/>
    </xf>
    <xf numFmtId="0" fontId="7" fillId="9" borderId="75" xfId="2" applyFont="1" applyFill="1" applyBorder="1" applyAlignment="1" applyProtection="1">
      <alignment horizontal="center" vertical="center" wrapText="1"/>
      <protection locked="0"/>
    </xf>
    <xf numFmtId="0" fontId="7" fillId="9" borderId="0" xfId="2" applyFont="1" applyFill="1" applyAlignment="1" applyProtection="1">
      <alignment horizontal="center" vertical="center" wrapText="1"/>
      <protection locked="0"/>
    </xf>
    <xf numFmtId="0" fontId="7" fillId="9" borderId="79" xfId="2" applyFont="1" applyFill="1" applyBorder="1" applyAlignment="1" applyProtection="1">
      <alignment horizontal="center" vertical="center" wrapText="1"/>
      <protection locked="0"/>
    </xf>
    <xf numFmtId="0" fontId="7" fillId="7" borderId="39" xfId="2" applyFont="1" applyFill="1" applyBorder="1" applyAlignment="1" applyProtection="1">
      <alignment horizontal="center" vertical="center" wrapText="1"/>
      <protection locked="0"/>
    </xf>
    <xf numFmtId="0" fontId="7" fillId="0" borderId="10" xfId="2" applyFont="1" applyBorder="1" applyAlignment="1" applyProtection="1">
      <alignment horizontal="center" vertical="center" textRotation="90" wrapText="1"/>
      <protection locked="0"/>
    </xf>
    <xf numFmtId="0" fontId="5" fillId="0" borderId="31" xfId="2" applyFont="1" applyBorder="1" applyAlignment="1" applyProtection="1">
      <alignment horizontal="center" vertical="center" wrapText="1"/>
      <protection locked="0"/>
    </xf>
    <xf numFmtId="0" fontId="7" fillId="3" borderId="38" xfId="2" applyFont="1" applyFill="1" applyBorder="1" applyAlignment="1" applyProtection="1">
      <alignment horizontal="center" vertical="center" wrapText="1"/>
      <protection locked="0"/>
    </xf>
    <xf numFmtId="0" fontId="7" fillId="9" borderId="34" xfId="2" applyFont="1" applyFill="1" applyBorder="1" applyAlignment="1" applyProtection="1">
      <alignment horizontal="center" vertical="center" wrapText="1"/>
      <protection locked="0"/>
    </xf>
    <xf numFmtId="0" fontId="7" fillId="9" borderId="35" xfId="2" applyFont="1" applyFill="1" applyBorder="1" applyAlignment="1" applyProtection="1">
      <alignment horizontal="center" vertical="center" wrapText="1"/>
      <protection locked="0"/>
    </xf>
    <xf numFmtId="0" fontId="7" fillId="9" borderId="19" xfId="2" applyFont="1" applyFill="1" applyBorder="1" applyAlignment="1" applyProtection="1">
      <alignment horizontal="center" vertical="center" wrapText="1"/>
      <protection locked="0"/>
    </xf>
    <xf numFmtId="0" fontId="7" fillId="9" borderId="20" xfId="2" applyFont="1" applyFill="1" applyBorder="1" applyAlignment="1" applyProtection="1">
      <alignment horizontal="center" vertical="center" wrapText="1"/>
      <protection locked="0"/>
    </xf>
    <xf numFmtId="0" fontId="7" fillId="0" borderId="44" xfId="2" applyFont="1" applyBorder="1" applyAlignment="1" applyProtection="1">
      <alignment horizontal="center" vertical="center" wrapText="1"/>
      <protection locked="0"/>
    </xf>
    <xf numFmtId="0" fontId="7" fillId="0" borderId="43" xfId="2" applyFont="1" applyBorder="1" applyAlignment="1" applyProtection="1">
      <alignment horizontal="center" vertical="center" wrapText="1"/>
      <protection locked="0"/>
    </xf>
    <xf numFmtId="0" fontId="7" fillId="0" borderId="10" xfId="2" applyFont="1" applyBorder="1" applyAlignment="1" applyProtection="1">
      <alignment horizontal="center" vertical="center" wrapText="1"/>
      <protection locked="0"/>
    </xf>
    <xf numFmtId="0" fontId="2" fillId="0" borderId="1" xfId="1" applyFont="1" applyBorder="1" applyAlignment="1" applyProtection="1">
      <alignment horizontal="left" vertical="center" wrapText="1"/>
      <protection locked="0"/>
    </xf>
    <xf numFmtId="0" fontId="2" fillId="0" borderId="2" xfId="1" applyFont="1" applyBorder="1" applyAlignment="1" applyProtection="1">
      <alignment horizontal="left" vertical="center" wrapText="1"/>
      <protection locked="0"/>
    </xf>
    <xf numFmtId="0" fontId="2" fillId="0" borderId="4" xfId="1" applyFont="1" applyBorder="1" applyAlignment="1" applyProtection="1">
      <alignment horizontal="left" vertical="center" wrapText="1"/>
      <protection locked="0"/>
    </xf>
    <xf numFmtId="0" fontId="2" fillId="0" borderId="0" xfId="1" applyFont="1" applyAlignment="1" applyProtection="1">
      <alignment horizontal="left" vertical="center" wrapText="1"/>
      <protection locked="0"/>
    </xf>
    <xf numFmtId="0" fontId="2" fillId="0" borderId="6" xfId="1" applyFont="1" applyBorder="1" applyAlignment="1" applyProtection="1">
      <alignment horizontal="left" vertical="center" wrapText="1"/>
      <protection locked="0"/>
    </xf>
    <xf numFmtId="0" fontId="2" fillId="0" borderId="7" xfId="1" applyFont="1" applyBorder="1" applyAlignment="1" applyProtection="1">
      <alignment horizontal="left" vertical="center" wrapText="1"/>
      <protection locked="0"/>
    </xf>
    <xf numFmtId="0" fontId="48" fillId="0" borderId="42" xfId="2" applyFont="1" applyBorder="1" applyAlignment="1" applyProtection="1">
      <alignment horizontal="center" vertical="center" wrapText="1"/>
      <protection locked="0"/>
    </xf>
    <xf numFmtId="0" fontId="48" fillId="0" borderId="28" xfId="2" applyFont="1" applyBorder="1" applyAlignment="1" applyProtection="1">
      <alignment horizontal="center" vertical="center" wrapText="1"/>
      <protection locked="0"/>
    </xf>
    <xf numFmtId="0" fontId="48" fillId="0" borderId="39" xfId="2" applyFont="1" applyBorder="1" applyAlignment="1" applyProtection="1">
      <alignment horizontal="center" vertical="center" wrapText="1"/>
      <protection locked="0"/>
    </xf>
    <xf numFmtId="0" fontId="7" fillId="0" borderId="54" xfId="2" applyFont="1" applyBorder="1" applyAlignment="1" applyProtection="1">
      <alignment horizontal="center" vertical="center" wrapText="1"/>
      <protection locked="0"/>
    </xf>
    <xf numFmtId="0" fontId="7" fillId="0" borderId="80" xfId="2" applyFont="1" applyBorder="1" applyAlignment="1" applyProtection="1">
      <alignment horizontal="center" vertical="center" wrapText="1"/>
      <protection locked="0"/>
    </xf>
    <xf numFmtId="0" fontId="7" fillId="0" borderId="13" xfId="2" applyFont="1" applyBorder="1" applyAlignment="1" applyProtection="1">
      <alignment horizontal="center" vertical="center" wrapText="1"/>
      <protection locked="0"/>
    </xf>
    <xf numFmtId="0" fontId="3" fillId="9" borderId="10" xfId="2" applyFont="1" applyFill="1" applyBorder="1" applyAlignment="1" applyProtection="1">
      <alignment horizontal="left" vertical="center" wrapText="1"/>
      <protection locked="0"/>
    </xf>
    <xf numFmtId="0" fontId="7" fillId="0" borderId="64" xfId="2" applyFont="1" applyBorder="1" applyAlignment="1" applyProtection="1">
      <alignment horizontal="center" vertical="center" wrapText="1"/>
      <protection locked="0"/>
    </xf>
    <xf numFmtId="0" fontId="7" fillId="0" borderId="39" xfId="2" applyFont="1" applyBorder="1" applyAlignment="1" applyProtection="1">
      <alignment horizontal="center" vertical="center" wrapText="1"/>
      <protection locked="0"/>
    </xf>
    <xf numFmtId="0" fontId="3" fillId="9" borderId="42" xfId="2" applyFont="1" applyFill="1" applyBorder="1" applyAlignment="1" applyProtection="1">
      <alignment horizontal="left" vertical="center" wrapText="1"/>
      <protection locked="0"/>
    </xf>
    <xf numFmtId="0" fontId="3" fillId="9" borderId="28" xfId="2" applyFont="1" applyFill="1" applyBorder="1" applyAlignment="1" applyProtection="1">
      <alignment horizontal="left" vertical="center" wrapText="1"/>
      <protection locked="0"/>
    </xf>
    <xf numFmtId="0" fontId="3" fillId="9" borderId="39" xfId="2" applyFont="1" applyFill="1" applyBorder="1" applyAlignment="1" applyProtection="1">
      <alignment horizontal="left" vertical="center" wrapText="1"/>
      <protection locked="0"/>
    </xf>
    <xf numFmtId="0" fontId="23" fillId="0" borderId="42" xfId="1" applyFont="1" applyBorder="1" applyAlignment="1">
      <alignment horizontal="center" vertical="center" wrapText="1"/>
    </xf>
    <xf numFmtId="0" fontId="23" fillId="0" borderId="28" xfId="1" applyFont="1" applyBorder="1" applyAlignment="1">
      <alignment horizontal="center" vertical="center" wrapText="1"/>
    </xf>
    <xf numFmtId="0" fontId="23" fillId="0" borderId="39" xfId="1" applyFont="1" applyBorder="1" applyAlignment="1">
      <alignment horizontal="center" vertical="center" wrapText="1"/>
    </xf>
    <xf numFmtId="0" fontId="24" fillId="0" borderId="42" xfId="1" applyFont="1" applyBorder="1" applyAlignment="1">
      <alignment horizontal="left" vertical="center" wrapText="1"/>
    </xf>
    <xf numFmtId="0" fontId="24" fillId="0" borderId="28" xfId="1" applyFont="1" applyBorder="1" applyAlignment="1">
      <alignment horizontal="left" vertical="center" wrapText="1"/>
    </xf>
    <xf numFmtId="0" fontId="24" fillId="0" borderId="39" xfId="1" applyFont="1" applyBorder="1" applyAlignment="1">
      <alignment horizontal="left" vertical="center" wrapText="1"/>
    </xf>
    <xf numFmtId="0" fontId="18" fillId="0" borderId="20" xfId="2" applyFont="1" applyBorder="1" applyAlignment="1">
      <alignment horizontal="left"/>
    </xf>
    <xf numFmtId="0" fontId="16" fillId="0" borderId="12" xfId="2" applyFont="1" applyBorder="1" applyAlignment="1">
      <alignment horizontal="center" vertical="center" textRotation="90" wrapText="1"/>
    </xf>
    <xf numFmtId="0" fontId="25" fillId="0" borderId="1" xfId="2" applyFont="1" applyBorder="1" applyAlignment="1">
      <alignment horizontal="center" vertical="center"/>
    </xf>
    <xf numFmtId="0" fontId="25" fillId="0" borderId="2" xfId="2" applyFont="1" applyBorder="1" applyAlignment="1">
      <alignment horizontal="center" vertical="center"/>
    </xf>
    <xf numFmtId="0" fontId="16" fillId="0" borderId="4" xfId="2" applyFont="1" applyBorder="1" applyAlignment="1">
      <alignment horizontal="center" vertical="center"/>
    </xf>
    <xf numFmtId="0" fontId="16" fillId="0" borderId="0" xfId="2" applyFont="1" applyAlignment="1">
      <alignment horizontal="center" vertical="center"/>
    </xf>
    <xf numFmtId="0" fontId="16" fillId="0" borderId="6" xfId="2" applyFont="1" applyBorder="1" applyAlignment="1">
      <alignment horizontal="center" vertical="center"/>
    </xf>
    <xf numFmtId="0" fontId="16" fillId="0" borderId="7" xfId="2" applyFont="1" applyBorder="1" applyAlignment="1">
      <alignment horizontal="center" vertical="center"/>
    </xf>
    <xf numFmtId="0" fontId="16" fillId="0" borderId="11" xfId="2" applyFont="1" applyBorder="1" applyAlignment="1">
      <alignment horizontal="center" vertical="center" textRotation="90" wrapText="1"/>
    </xf>
    <xf numFmtId="4" fontId="16" fillId="0" borderId="111" xfId="2" applyNumberFormat="1" applyFont="1" applyBorder="1" applyAlignment="1">
      <alignment horizontal="center" vertical="center" wrapText="1"/>
    </xf>
    <xf numFmtId="4" fontId="16" fillId="0" borderId="112" xfId="2" applyNumberFormat="1" applyFont="1" applyBorder="1" applyAlignment="1">
      <alignment horizontal="center" vertical="center" wrapText="1"/>
    </xf>
    <xf numFmtId="4" fontId="16" fillId="0" borderId="58" xfId="2" applyNumberFormat="1" applyFont="1" applyBorder="1" applyAlignment="1">
      <alignment horizontal="center" vertical="center" wrapText="1"/>
    </xf>
    <xf numFmtId="4" fontId="16" fillId="0" borderId="59" xfId="2" applyNumberFormat="1" applyFont="1" applyBorder="1" applyAlignment="1">
      <alignment horizontal="center" vertical="center" wrapText="1"/>
    </xf>
    <xf numFmtId="0" fontId="24" fillId="0" borderId="10" xfId="1" applyFont="1" applyBorder="1" applyAlignment="1">
      <alignment horizontal="left"/>
    </xf>
    <xf numFmtId="0" fontId="24" fillId="0" borderId="10" xfId="1" applyFont="1" applyBorder="1" applyAlignment="1">
      <alignment horizontal="left" vertical="center"/>
    </xf>
    <xf numFmtId="0" fontId="24" fillId="0" borderId="10" xfId="1" applyFont="1" applyBorder="1" applyAlignment="1">
      <alignment horizontal="left" vertical="center" wrapText="1"/>
    </xf>
    <xf numFmtId="0" fontId="24" fillId="0" borderId="42" xfId="1" applyFont="1" applyBorder="1" applyAlignment="1">
      <alignment horizontal="left" vertical="center"/>
    </xf>
    <xf numFmtId="0" fontId="24" fillId="0" borderId="28" xfId="1" applyFont="1" applyBorder="1" applyAlignment="1">
      <alignment horizontal="left" vertical="center"/>
    </xf>
    <xf numFmtId="0" fontId="24" fillId="0" borderId="39" xfId="1" applyFont="1" applyBorder="1" applyAlignment="1">
      <alignment horizontal="left" vertical="center"/>
    </xf>
    <xf numFmtId="0" fontId="45" fillId="9" borderId="34" xfId="1" applyFont="1" applyFill="1" applyBorder="1" applyAlignment="1">
      <alignment horizontal="center" vertical="center" wrapText="1"/>
    </xf>
    <xf numFmtId="0" fontId="45" fillId="9" borderId="29" xfId="1" applyFont="1" applyFill="1" applyBorder="1" applyAlignment="1">
      <alignment horizontal="center" vertical="center" wrapText="1"/>
    </xf>
    <xf numFmtId="0" fontId="45" fillId="9" borderId="30" xfId="1" applyFont="1" applyFill="1" applyBorder="1" applyAlignment="1">
      <alignment horizontal="center" vertical="center" wrapText="1"/>
    </xf>
    <xf numFmtId="0" fontId="45" fillId="9" borderId="35"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36" xfId="1" applyFont="1" applyFill="1" applyBorder="1" applyAlignment="1">
      <alignment horizontal="center" vertical="center" wrapText="1"/>
    </xf>
    <xf numFmtId="0" fontId="45" fillId="9" borderId="19" xfId="1" applyFont="1" applyFill="1" applyBorder="1" applyAlignment="1">
      <alignment horizontal="center" vertical="center" wrapText="1"/>
    </xf>
    <xf numFmtId="0" fontId="45" fillId="9" borderId="20" xfId="1" applyFont="1" applyFill="1" applyBorder="1" applyAlignment="1">
      <alignment horizontal="center" vertical="center" wrapText="1"/>
    </xf>
    <xf numFmtId="0" fontId="45" fillId="9" borderId="37" xfId="1" applyFont="1" applyFill="1" applyBorder="1" applyAlignment="1">
      <alignment horizontal="center" vertical="center" wrapText="1"/>
    </xf>
    <xf numFmtId="0" fontId="2" fillId="0" borderId="45" xfId="1" applyFont="1" applyBorder="1" applyAlignment="1">
      <alignment horizontal="left" vertical="center" wrapText="1"/>
    </xf>
    <xf numFmtId="0" fontId="2" fillId="0" borderId="46" xfId="1" applyFont="1" applyBorder="1" applyAlignment="1">
      <alignment horizontal="left" vertical="center" wrapText="1"/>
    </xf>
    <xf numFmtId="0" fontId="2" fillId="0" borderId="47" xfId="1" applyFont="1" applyBorder="1" applyAlignment="1">
      <alignment horizontal="left" vertical="center" wrapText="1"/>
    </xf>
    <xf numFmtId="0" fontId="2" fillId="0" borderId="48" xfId="1" applyFont="1" applyBorder="1" applyAlignment="1">
      <alignment horizontal="left" vertical="center" wrapText="1"/>
    </xf>
    <xf numFmtId="0" fontId="2" fillId="0" borderId="49" xfId="1" applyFont="1" applyBorder="1" applyAlignment="1">
      <alignment horizontal="left" vertical="center" wrapText="1"/>
    </xf>
    <xf numFmtId="0" fontId="2" fillId="0" borderId="50" xfId="1" applyFont="1" applyBorder="1" applyAlignment="1">
      <alignment horizontal="left" vertical="center" wrapText="1"/>
    </xf>
    <xf numFmtId="0" fontId="44" fillId="0" borderId="10" xfId="2" applyFont="1" applyBorder="1" applyAlignment="1">
      <alignment horizontal="center" vertical="center"/>
    </xf>
    <xf numFmtId="0" fontId="7" fillId="0" borderId="33" xfId="2" applyFont="1" applyBorder="1" applyAlignment="1">
      <alignment horizontal="center" vertical="center" textRotation="90" wrapText="1"/>
    </xf>
    <xf numFmtId="0" fontId="5" fillId="0" borderId="32" xfId="2" applyFont="1" applyBorder="1" applyAlignment="1">
      <alignment horizontal="center" vertical="center" wrapText="1"/>
    </xf>
    <xf numFmtId="0" fontId="2" fillId="0" borderId="32" xfId="2" applyFont="1" applyBorder="1" applyAlignment="1">
      <alignment horizontal="center" vertical="center" wrapText="1"/>
    </xf>
    <xf numFmtId="0" fontId="2" fillId="0" borderId="52" xfId="2" applyFont="1" applyBorder="1" applyAlignment="1">
      <alignment horizontal="center" vertical="center" wrapText="1"/>
    </xf>
    <xf numFmtId="0" fontId="2" fillId="10" borderId="32" xfId="2" applyFont="1" applyFill="1" applyBorder="1" applyAlignment="1">
      <alignment horizontal="center" vertical="center" wrapText="1"/>
    </xf>
    <xf numFmtId="0" fontId="2" fillId="10" borderId="52" xfId="2" applyFont="1" applyFill="1" applyBorder="1" applyAlignment="1">
      <alignment horizontal="center" vertical="center" wrapText="1"/>
    </xf>
    <xf numFmtId="0" fontId="2" fillId="9" borderId="51" xfId="2" applyFont="1" applyFill="1" applyBorder="1" applyAlignment="1">
      <alignment horizontal="center" vertical="center" wrapText="1"/>
    </xf>
    <xf numFmtId="0" fontId="2" fillId="9" borderId="53" xfId="2" applyFont="1" applyFill="1" applyBorder="1" applyAlignment="1">
      <alignment horizontal="center" vertical="center" wrapText="1"/>
    </xf>
    <xf numFmtId="0" fontId="7" fillId="9" borderId="13" xfId="2" applyFont="1" applyFill="1" applyBorder="1" applyAlignment="1">
      <alignment horizontal="center" vertical="center" wrapText="1"/>
    </xf>
    <xf numFmtId="0" fontId="7" fillId="9" borderId="10" xfId="2" applyFont="1" applyFill="1" applyBorder="1" applyAlignment="1">
      <alignment horizontal="center" vertical="center" wrapText="1"/>
    </xf>
    <xf numFmtId="0" fontId="7" fillId="9" borderId="11" xfId="2" applyFont="1" applyFill="1" applyBorder="1" applyAlignment="1">
      <alignment horizontal="center" vertical="center" wrapText="1"/>
    </xf>
    <xf numFmtId="0" fontId="7" fillId="9" borderId="12" xfId="2" applyFont="1" applyFill="1" applyBorder="1" applyAlignment="1">
      <alignment horizontal="center" vertical="center" wrapText="1"/>
    </xf>
    <xf numFmtId="0" fontId="7" fillId="9" borderId="51" xfId="2" applyFont="1" applyFill="1" applyBorder="1" applyAlignment="1">
      <alignment horizontal="center" vertical="center" wrapText="1"/>
    </xf>
    <xf numFmtId="0" fontId="5" fillId="0" borderId="10" xfId="2" applyFont="1" applyBorder="1" applyAlignment="1">
      <alignment horizontal="center" vertical="center" wrapText="1"/>
    </xf>
    <xf numFmtId="0" fontId="7" fillId="0" borderId="14" xfId="2" applyFont="1" applyBorder="1" applyAlignment="1">
      <alignment horizontal="center" vertical="center" wrapText="1"/>
    </xf>
    <xf numFmtId="0" fontId="7" fillId="0" borderId="16" xfId="2" applyFont="1" applyBorder="1" applyAlignment="1">
      <alignment horizontal="center" vertical="center" wrapText="1"/>
    </xf>
    <xf numFmtId="0" fontId="7" fillId="0" borderId="33" xfId="2" applyFont="1" applyBorder="1" applyAlignment="1">
      <alignment horizontal="center" vertical="center" wrapText="1"/>
    </xf>
    <xf numFmtId="0" fontId="7" fillId="0" borderId="31" xfId="2" applyFont="1" applyBorder="1" applyAlignment="1">
      <alignment horizontal="center" vertical="center" wrapText="1"/>
    </xf>
    <xf numFmtId="0" fontId="2" fillId="9" borderId="32" xfId="2" applyFont="1" applyFill="1" applyBorder="1" applyAlignment="1">
      <alignment horizontal="center" vertical="center" wrapText="1"/>
    </xf>
    <xf numFmtId="0" fontId="9" fillId="0" borderId="27" xfId="1" applyFont="1" applyBorder="1" applyAlignment="1">
      <alignment horizontal="center" vertical="center" wrapText="1"/>
    </xf>
    <xf numFmtId="0" fontId="9" fillId="0" borderId="25" xfId="1" applyFont="1" applyBorder="1" applyAlignment="1">
      <alignment horizontal="center" vertical="center" wrapText="1"/>
    </xf>
    <xf numFmtId="0" fontId="9" fillId="0" borderId="26" xfId="1" applyFont="1" applyBorder="1" applyAlignment="1">
      <alignment horizontal="center" vertical="center" wrapText="1"/>
    </xf>
    <xf numFmtId="0" fontId="13" fillId="0" borderId="21" xfId="1" applyFont="1" applyBorder="1" applyAlignment="1">
      <alignment horizontal="center" vertical="center" wrapText="1"/>
    </xf>
    <xf numFmtId="0" fontId="13" fillId="0" borderId="22" xfId="1" applyFont="1" applyBorder="1" applyAlignment="1">
      <alignment horizontal="center" vertical="center" wrapText="1"/>
    </xf>
    <xf numFmtId="0" fontId="13" fillId="0" borderId="23" xfId="1" applyFont="1" applyBorder="1" applyAlignment="1">
      <alignment horizontal="center" vertical="center" wrapText="1"/>
    </xf>
    <xf numFmtId="166" fontId="3" fillId="0" borderId="25" xfId="3" applyFont="1" applyBorder="1" applyAlignment="1">
      <alignment horizontal="center" vertical="center"/>
    </xf>
    <xf numFmtId="166" fontId="3" fillId="0" borderId="26" xfId="3" applyFont="1" applyBorder="1" applyAlignment="1">
      <alignment horizontal="center" vertical="center"/>
    </xf>
    <xf numFmtId="0" fontId="9" fillId="0" borderId="7" xfId="1" applyFont="1" applyBorder="1" applyAlignment="1">
      <alignment horizontal="center" vertical="center" wrapText="1"/>
    </xf>
    <xf numFmtId="166" fontId="3" fillId="0" borderId="21" xfId="3" applyFont="1" applyBorder="1" applyAlignment="1">
      <alignment horizontal="center" vertical="center"/>
    </xf>
    <xf numFmtId="166" fontId="3" fillId="0" borderId="22" xfId="3" applyFont="1" applyBorder="1" applyAlignment="1">
      <alignment horizontal="center" vertical="center"/>
    </xf>
    <xf numFmtId="166" fontId="3" fillId="0" borderId="23" xfId="3" applyFont="1" applyBorder="1" applyAlignment="1">
      <alignment horizontal="center" vertical="center"/>
    </xf>
    <xf numFmtId="0" fontId="13" fillId="0" borderId="6" xfId="1" applyFont="1" applyBorder="1" applyAlignment="1">
      <alignment horizontal="left" wrapText="1"/>
    </xf>
    <xf numFmtId="0" fontId="13" fillId="0" borderId="7" xfId="1" applyFont="1" applyBorder="1" applyAlignment="1">
      <alignment horizontal="left" wrapText="1"/>
    </xf>
    <xf numFmtId="0" fontId="13" fillId="0" borderId="8" xfId="1" applyFont="1" applyBorder="1" applyAlignment="1">
      <alignment horizontal="left" wrapText="1"/>
    </xf>
    <xf numFmtId="166" fontId="3" fillId="0" borderId="27" xfId="3" applyFont="1" applyBorder="1" applyAlignment="1">
      <alignment horizontal="center" vertical="center"/>
    </xf>
    <xf numFmtId="166" fontId="13" fillId="0" borderId="0" xfId="3" applyFont="1" applyBorder="1" applyAlignment="1">
      <alignment horizontal="center"/>
    </xf>
    <xf numFmtId="0" fontId="13" fillId="9" borderId="27" xfId="1" applyFont="1" applyFill="1" applyBorder="1" applyAlignment="1">
      <alignment horizontal="center" vertical="center" wrapText="1"/>
    </xf>
    <xf numFmtId="0" fontId="13" fillId="9" borderId="25" xfId="1" applyFont="1" applyFill="1" applyBorder="1" applyAlignment="1">
      <alignment horizontal="center" vertical="center" wrapText="1"/>
    </xf>
    <xf numFmtId="0" fontId="13" fillId="9" borderId="26" xfId="1" applyFont="1" applyFill="1" applyBorder="1" applyAlignment="1">
      <alignment horizontal="center" vertical="center" wrapText="1"/>
    </xf>
    <xf numFmtId="166" fontId="10" fillId="9" borderId="27" xfId="3" applyFont="1" applyFill="1" applyBorder="1" applyAlignment="1">
      <alignment horizontal="center" vertical="center"/>
    </xf>
    <xf numFmtId="166" fontId="10" fillId="9" borderId="25" xfId="3" applyFont="1" applyFill="1" applyBorder="1" applyAlignment="1">
      <alignment horizontal="center" vertical="center"/>
    </xf>
    <xf numFmtId="166" fontId="10" fillId="9" borderId="26" xfId="3" applyFont="1" applyFill="1" applyBorder="1" applyAlignment="1">
      <alignment horizontal="center" vertical="center"/>
    </xf>
    <xf numFmtId="0" fontId="9" fillId="0" borderId="21" xfId="1" applyFont="1" applyBorder="1" applyAlignment="1">
      <alignment horizontal="center"/>
    </xf>
    <xf numFmtId="0" fontId="9" fillId="0" borderId="22" xfId="1" applyFont="1" applyBorder="1" applyAlignment="1">
      <alignment horizontal="center"/>
    </xf>
    <xf numFmtId="0" fontId="9" fillId="0" borderId="23" xfId="1" applyFont="1" applyBorder="1" applyAlignment="1">
      <alignment horizontal="center"/>
    </xf>
    <xf numFmtId="0" fontId="9" fillId="9" borderId="21" xfId="1" applyFont="1" applyFill="1" applyBorder="1" applyAlignment="1">
      <alignment horizontal="center" wrapText="1"/>
    </xf>
    <xf numFmtId="0" fontId="9" fillId="9" borderId="22" xfId="1" applyFont="1" applyFill="1" applyBorder="1" applyAlignment="1">
      <alignment horizontal="center" wrapText="1"/>
    </xf>
    <xf numFmtId="0" fontId="9" fillId="9" borderId="23" xfId="1" applyFont="1" applyFill="1" applyBorder="1" applyAlignment="1">
      <alignment horizontal="center" wrapText="1"/>
    </xf>
    <xf numFmtId="0" fontId="0" fillId="0" borderId="0" xfId="0" applyAlignment="1">
      <alignment horizontal="left" vertical="center"/>
    </xf>
    <xf numFmtId="0" fontId="51" fillId="0" borderId="34" xfId="0" applyFont="1" applyBorder="1" applyAlignment="1">
      <alignment horizontal="center" vertical="center" wrapText="1"/>
    </xf>
    <xf numFmtId="0" fontId="51" fillId="0" borderId="35" xfId="0" applyFont="1" applyBorder="1" applyAlignment="1">
      <alignment horizontal="center" vertical="center" wrapText="1"/>
    </xf>
    <xf numFmtId="0" fontId="51" fillId="0" borderId="19" xfId="0" applyFont="1" applyBorder="1" applyAlignment="1">
      <alignment horizontal="center" vertical="center" wrapText="1"/>
    </xf>
    <xf numFmtId="0" fontId="51" fillId="0" borderId="10" xfId="0" applyFont="1" applyBorder="1" applyAlignment="1">
      <alignment horizontal="right" vertical="center"/>
    </xf>
    <xf numFmtId="0" fontId="53" fillId="0" borderId="42" xfId="0" applyFont="1" applyBorder="1" applyAlignment="1">
      <alignment horizontal="right" vertical="center"/>
    </xf>
    <xf numFmtId="0" fontId="53" fillId="0" borderId="28" xfId="0" applyFont="1" applyBorder="1" applyAlignment="1">
      <alignment horizontal="right" vertical="center"/>
    </xf>
    <xf numFmtId="0" fontId="53" fillId="0" borderId="39" xfId="0" applyFont="1" applyBorder="1" applyAlignment="1">
      <alignment horizontal="right" vertical="center"/>
    </xf>
    <xf numFmtId="0" fontId="54" fillId="26" borderId="42" xfId="0" applyFont="1" applyFill="1" applyBorder="1" applyAlignment="1">
      <alignment horizontal="right" vertical="center"/>
    </xf>
    <xf numFmtId="0" fontId="54" fillId="26" borderId="28" xfId="0" applyFont="1" applyFill="1" applyBorder="1" applyAlignment="1">
      <alignment horizontal="right" vertical="center"/>
    </xf>
    <xf numFmtId="0" fontId="54" fillId="26" borderId="39" xfId="0" applyFont="1" applyFill="1" applyBorder="1" applyAlignment="1">
      <alignment horizontal="right" vertical="center"/>
    </xf>
    <xf numFmtId="0" fontId="0" fillId="0" borderId="0" xfId="0" applyAlignment="1">
      <alignment horizontal="center" vertical="center"/>
    </xf>
    <xf numFmtId="0" fontId="50" fillId="26" borderId="104" xfId="0" applyFont="1" applyFill="1" applyBorder="1" applyAlignment="1">
      <alignment horizontal="center" vertical="center" wrapText="1"/>
    </xf>
    <xf numFmtId="0" fontId="50" fillId="26" borderId="106" xfId="0" applyFont="1" applyFill="1" applyBorder="1" applyAlignment="1">
      <alignment horizontal="center" vertical="center" wrapText="1"/>
    </xf>
    <xf numFmtId="0" fontId="50" fillId="26" borderId="103" xfId="0" applyFont="1" applyFill="1" applyBorder="1" applyAlignment="1">
      <alignment horizontal="center" vertical="center" wrapText="1"/>
    </xf>
    <xf numFmtId="0" fontId="50" fillId="26" borderId="105" xfId="0" applyFont="1" applyFill="1" applyBorder="1" applyAlignment="1">
      <alignment horizontal="center" vertical="center" wrapText="1"/>
    </xf>
    <xf numFmtId="0" fontId="50" fillId="26" borderId="0" xfId="0" applyFont="1" applyFill="1" applyAlignment="1">
      <alignment horizontal="center" vertical="center" wrapText="1"/>
    </xf>
    <xf numFmtId="0" fontId="50" fillId="26" borderId="98" xfId="0" applyFont="1" applyFill="1" applyBorder="1" applyAlignment="1">
      <alignment horizontal="center" vertical="center" wrapText="1"/>
    </xf>
    <xf numFmtId="0" fontId="50" fillId="26" borderId="100" xfId="0" applyFont="1" applyFill="1" applyBorder="1" applyAlignment="1">
      <alignment horizontal="center" vertical="center" wrapText="1"/>
    </xf>
    <xf numFmtId="0" fontId="49" fillId="0" borderId="0" xfId="2" applyFont="1" applyAlignment="1">
      <alignment horizontal="center" vertical="center"/>
    </xf>
  </cellXfs>
  <cellStyles count="11">
    <cellStyle name="Excel Built-in Normal" xfId="2" xr:uid="{5FB5282B-450B-45C1-AE35-BF6AA719781F}"/>
    <cellStyle name="Migliaia" xfId="8" builtinId="3"/>
    <cellStyle name="Migliaia 2" xfId="3" xr:uid="{47A1B2C8-E1D7-4160-80D6-3F06126C69C0}"/>
    <cellStyle name="Migliaia 3" xfId="5" xr:uid="{B2AD6872-C290-4B79-AA95-478A70B1A8F9}"/>
    <cellStyle name="Migliaia 3 2" xfId="7" xr:uid="{9844AAED-633E-48F7-8673-38CDAE4FFFC0}"/>
    <cellStyle name="Migliaia 3 3" xfId="9" xr:uid="{8E01B055-D99F-4F50-BD03-4BAAAFF6482F}"/>
    <cellStyle name="Migliaia 4" xfId="10" xr:uid="{19C11E54-14C6-4277-910E-56917A54F1BE}"/>
    <cellStyle name="Normale" xfId="0" builtinId="0"/>
    <cellStyle name="Normale 2" xfId="1" xr:uid="{CF0D5671-4697-41D7-B16D-5319C3299A9A}"/>
    <cellStyle name="Normale 3" xfId="4" xr:uid="{ED953AE3-9826-428F-9AE7-18470FBAFA4E}"/>
    <cellStyle name="Percentuale 2" xfId="6" xr:uid="{6C22604E-982E-4EE7-81B7-5D40C4D261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AD76C-BE1F-498F-94A1-E086AFA4180A}">
  <sheetPr>
    <tabColor theme="3"/>
    <pageSetUpPr fitToPage="1"/>
  </sheetPr>
  <dimension ref="A1:N24"/>
  <sheetViews>
    <sheetView showGridLines="0" zoomScale="115" zoomScaleNormal="115" workbookViewId="0">
      <selection activeCell="D2" sqref="D2:F2"/>
    </sheetView>
  </sheetViews>
  <sheetFormatPr defaultColWidth="8.5703125" defaultRowHeight="18.75" x14ac:dyDescent="0.3"/>
  <cols>
    <col min="1" max="1" width="5.5703125" style="44" customWidth="1"/>
    <col min="2" max="2" width="13.7109375" style="44" customWidth="1"/>
    <col min="3" max="3" width="29" style="44" customWidth="1"/>
    <col min="4" max="4" width="22.5703125" style="44" customWidth="1"/>
    <col min="5" max="5" width="17.5703125" style="45" customWidth="1"/>
    <col min="6" max="6" width="17.7109375" style="45" customWidth="1"/>
    <col min="7" max="7" width="19.5703125" style="44" customWidth="1"/>
    <col min="8" max="8" width="21" style="44" customWidth="1"/>
    <col min="9" max="9" width="16.5703125" style="44" customWidth="1"/>
    <col min="10" max="10" width="15.28515625" style="44" customWidth="1"/>
    <col min="11" max="11" width="25.5703125" style="44" customWidth="1"/>
    <col min="12" max="12" width="8.5703125" style="44"/>
    <col min="13" max="14" width="12" style="44" customWidth="1"/>
    <col min="15" max="251" width="8.5703125" style="44"/>
    <col min="252" max="252" width="5.5703125" style="44" customWidth="1"/>
    <col min="253" max="253" width="13.7109375" style="44" customWidth="1"/>
    <col min="254" max="254" width="29" style="44" customWidth="1"/>
    <col min="255" max="255" width="14.42578125" style="44" customWidth="1"/>
    <col min="256" max="256" width="17.5703125" style="44" customWidth="1"/>
    <col min="257" max="257" width="17.7109375" style="44" customWidth="1"/>
    <col min="258" max="258" width="19.5703125" style="44" customWidth="1"/>
    <col min="259" max="259" width="21" style="44" customWidth="1"/>
    <col min="260" max="260" width="18.28515625" style="44" customWidth="1"/>
    <col min="261" max="263" width="16.5703125" style="44" customWidth="1"/>
    <col min="264" max="264" width="15.28515625" style="44" customWidth="1"/>
    <col min="265" max="265" width="25.5703125" style="44" customWidth="1"/>
    <col min="266" max="266" width="8.5703125" style="44"/>
    <col min="267" max="267" width="12" style="44" customWidth="1"/>
    <col min="268" max="268" width="11.42578125" style="44" customWidth="1"/>
    <col min="269" max="270" width="12" style="44" customWidth="1"/>
    <col min="271" max="507" width="8.5703125" style="44"/>
    <col min="508" max="508" width="5.5703125" style="44" customWidth="1"/>
    <col min="509" max="509" width="13.7109375" style="44" customWidth="1"/>
    <col min="510" max="510" width="29" style="44" customWidth="1"/>
    <col min="511" max="511" width="14.42578125" style="44" customWidth="1"/>
    <col min="512" max="512" width="17.5703125" style="44" customWidth="1"/>
    <col min="513" max="513" width="17.7109375" style="44" customWidth="1"/>
    <col min="514" max="514" width="19.5703125" style="44" customWidth="1"/>
    <col min="515" max="515" width="21" style="44" customWidth="1"/>
    <col min="516" max="516" width="18.28515625" style="44" customWidth="1"/>
    <col min="517" max="519" width="16.5703125" style="44" customWidth="1"/>
    <col min="520" max="520" width="15.28515625" style="44" customWidth="1"/>
    <col min="521" max="521" width="25.5703125" style="44" customWidth="1"/>
    <col min="522" max="522" width="8.5703125" style="44"/>
    <col min="523" max="523" width="12" style="44" customWidth="1"/>
    <col min="524" max="524" width="11.42578125" style="44" customWidth="1"/>
    <col min="525" max="526" width="12" style="44" customWidth="1"/>
    <col min="527" max="763" width="8.5703125" style="44"/>
    <col min="764" max="764" width="5.5703125" style="44" customWidth="1"/>
    <col min="765" max="765" width="13.7109375" style="44" customWidth="1"/>
    <col min="766" max="766" width="29" style="44" customWidth="1"/>
    <col min="767" max="767" width="14.42578125" style="44" customWidth="1"/>
    <col min="768" max="768" width="17.5703125" style="44" customWidth="1"/>
    <col min="769" max="769" width="17.7109375" style="44" customWidth="1"/>
    <col min="770" max="770" width="19.5703125" style="44" customWidth="1"/>
    <col min="771" max="771" width="21" style="44" customWidth="1"/>
    <col min="772" max="772" width="18.28515625" style="44" customWidth="1"/>
    <col min="773" max="775" width="16.5703125" style="44" customWidth="1"/>
    <col min="776" max="776" width="15.28515625" style="44" customWidth="1"/>
    <col min="777" max="777" width="25.5703125" style="44" customWidth="1"/>
    <col min="778" max="778" width="8.5703125" style="44"/>
    <col min="779" max="779" width="12" style="44" customWidth="1"/>
    <col min="780" max="780" width="11.42578125" style="44" customWidth="1"/>
    <col min="781" max="782" width="12" style="44" customWidth="1"/>
    <col min="783" max="1019" width="8.5703125" style="44"/>
    <col min="1020" max="1020" width="5.5703125" style="44" customWidth="1"/>
    <col min="1021" max="1021" width="13.7109375" style="44" customWidth="1"/>
    <col min="1022" max="1022" width="29" style="44" customWidth="1"/>
    <col min="1023" max="1023" width="14.42578125" style="44" customWidth="1"/>
    <col min="1024" max="1024" width="17.5703125" style="44" customWidth="1"/>
    <col min="1025" max="1025" width="17.7109375" style="44" customWidth="1"/>
    <col min="1026" max="1026" width="19.5703125" style="44" customWidth="1"/>
    <col min="1027" max="1027" width="21" style="44" customWidth="1"/>
    <col min="1028" max="1028" width="18.28515625" style="44" customWidth="1"/>
    <col min="1029" max="1031" width="16.5703125" style="44" customWidth="1"/>
    <col min="1032" max="1032" width="15.28515625" style="44" customWidth="1"/>
    <col min="1033" max="1033" width="25.5703125" style="44" customWidth="1"/>
    <col min="1034" max="1034" width="8.5703125" style="44"/>
    <col min="1035" max="1035" width="12" style="44" customWidth="1"/>
    <col min="1036" max="1036" width="11.42578125" style="44" customWidth="1"/>
    <col min="1037" max="1038" width="12" style="44" customWidth="1"/>
    <col min="1039" max="1275" width="8.5703125" style="44"/>
    <col min="1276" max="1276" width="5.5703125" style="44" customWidth="1"/>
    <col min="1277" max="1277" width="13.7109375" style="44" customWidth="1"/>
    <col min="1278" max="1278" width="29" style="44" customWidth="1"/>
    <col min="1279" max="1279" width="14.42578125" style="44" customWidth="1"/>
    <col min="1280" max="1280" width="17.5703125" style="44" customWidth="1"/>
    <col min="1281" max="1281" width="17.7109375" style="44" customWidth="1"/>
    <col min="1282" max="1282" width="19.5703125" style="44" customWidth="1"/>
    <col min="1283" max="1283" width="21" style="44" customWidth="1"/>
    <col min="1284" max="1284" width="18.28515625" style="44" customWidth="1"/>
    <col min="1285" max="1287" width="16.5703125" style="44" customWidth="1"/>
    <col min="1288" max="1288" width="15.28515625" style="44" customWidth="1"/>
    <col min="1289" max="1289" width="25.5703125" style="44" customWidth="1"/>
    <col min="1290" max="1290" width="8.5703125" style="44"/>
    <col min="1291" max="1291" width="12" style="44" customWidth="1"/>
    <col min="1292" max="1292" width="11.42578125" style="44" customWidth="1"/>
    <col min="1293" max="1294" width="12" style="44" customWidth="1"/>
    <col min="1295" max="1531" width="8.5703125" style="44"/>
    <col min="1532" max="1532" width="5.5703125" style="44" customWidth="1"/>
    <col min="1533" max="1533" width="13.7109375" style="44" customWidth="1"/>
    <col min="1534" max="1534" width="29" style="44" customWidth="1"/>
    <col min="1535" max="1535" width="14.42578125" style="44" customWidth="1"/>
    <col min="1536" max="1536" width="17.5703125" style="44" customWidth="1"/>
    <col min="1537" max="1537" width="17.7109375" style="44" customWidth="1"/>
    <col min="1538" max="1538" width="19.5703125" style="44" customWidth="1"/>
    <col min="1539" max="1539" width="21" style="44" customWidth="1"/>
    <col min="1540" max="1540" width="18.28515625" style="44" customWidth="1"/>
    <col min="1541" max="1543" width="16.5703125" style="44" customWidth="1"/>
    <col min="1544" max="1544" width="15.28515625" style="44" customWidth="1"/>
    <col min="1545" max="1545" width="25.5703125" style="44" customWidth="1"/>
    <col min="1546" max="1546" width="8.5703125" style="44"/>
    <col min="1547" max="1547" width="12" style="44" customWidth="1"/>
    <col min="1548" max="1548" width="11.42578125" style="44" customWidth="1"/>
    <col min="1549" max="1550" width="12" style="44" customWidth="1"/>
    <col min="1551" max="1787" width="8.5703125" style="44"/>
    <col min="1788" max="1788" width="5.5703125" style="44" customWidth="1"/>
    <col min="1789" max="1789" width="13.7109375" style="44" customWidth="1"/>
    <col min="1790" max="1790" width="29" style="44" customWidth="1"/>
    <col min="1791" max="1791" width="14.42578125" style="44" customWidth="1"/>
    <col min="1792" max="1792" width="17.5703125" style="44" customWidth="1"/>
    <col min="1793" max="1793" width="17.7109375" style="44" customWidth="1"/>
    <col min="1794" max="1794" width="19.5703125" style="44" customWidth="1"/>
    <col min="1795" max="1795" width="21" style="44" customWidth="1"/>
    <col min="1796" max="1796" width="18.28515625" style="44" customWidth="1"/>
    <col min="1797" max="1799" width="16.5703125" style="44" customWidth="1"/>
    <col min="1800" max="1800" width="15.28515625" style="44" customWidth="1"/>
    <col min="1801" max="1801" width="25.5703125" style="44" customWidth="1"/>
    <col min="1802" max="1802" width="8.5703125" style="44"/>
    <col min="1803" max="1803" width="12" style="44" customWidth="1"/>
    <col min="1804" max="1804" width="11.42578125" style="44" customWidth="1"/>
    <col min="1805" max="1806" width="12" style="44" customWidth="1"/>
    <col min="1807" max="2043" width="8.5703125" style="44"/>
    <col min="2044" max="2044" width="5.5703125" style="44" customWidth="1"/>
    <col min="2045" max="2045" width="13.7109375" style="44" customWidth="1"/>
    <col min="2046" max="2046" width="29" style="44" customWidth="1"/>
    <col min="2047" max="2047" width="14.42578125" style="44" customWidth="1"/>
    <col min="2048" max="2048" width="17.5703125" style="44" customWidth="1"/>
    <col min="2049" max="2049" width="17.7109375" style="44" customWidth="1"/>
    <col min="2050" max="2050" width="19.5703125" style="44" customWidth="1"/>
    <col min="2051" max="2051" width="21" style="44" customWidth="1"/>
    <col min="2052" max="2052" width="18.28515625" style="44" customWidth="1"/>
    <col min="2053" max="2055" width="16.5703125" style="44" customWidth="1"/>
    <col min="2056" max="2056" width="15.28515625" style="44" customWidth="1"/>
    <col min="2057" max="2057" width="25.5703125" style="44" customWidth="1"/>
    <col min="2058" max="2058" width="8.5703125" style="44"/>
    <col min="2059" max="2059" width="12" style="44" customWidth="1"/>
    <col min="2060" max="2060" width="11.42578125" style="44" customWidth="1"/>
    <col min="2061" max="2062" width="12" style="44" customWidth="1"/>
    <col min="2063" max="2299" width="8.5703125" style="44"/>
    <col min="2300" max="2300" width="5.5703125" style="44" customWidth="1"/>
    <col min="2301" max="2301" width="13.7109375" style="44" customWidth="1"/>
    <col min="2302" max="2302" width="29" style="44" customWidth="1"/>
    <col min="2303" max="2303" width="14.42578125" style="44" customWidth="1"/>
    <col min="2304" max="2304" width="17.5703125" style="44" customWidth="1"/>
    <col min="2305" max="2305" width="17.7109375" style="44" customWidth="1"/>
    <col min="2306" max="2306" width="19.5703125" style="44" customWidth="1"/>
    <col min="2307" max="2307" width="21" style="44" customWidth="1"/>
    <col min="2308" max="2308" width="18.28515625" style="44" customWidth="1"/>
    <col min="2309" max="2311" width="16.5703125" style="44" customWidth="1"/>
    <col min="2312" max="2312" width="15.28515625" style="44" customWidth="1"/>
    <col min="2313" max="2313" width="25.5703125" style="44" customWidth="1"/>
    <col min="2314" max="2314" width="8.5703125" style="44"/>
    <col min="2315" max="2315" width="12" style="44" customWidth="1"/>
    <col min="2316" max="2316" width="11.42578125" style="44" customWidth="1"/>
    <col min="2317" max="2318" width="12" style="44" customWidth="1"/>
    <col min="2319" max="2555" width="8.5703125" style="44"/>
    <col min="2556" max="2556" width="5.5703125" style="44" customWidth="1"/>
    <col min="2557" max="2557" width="13.7109375" style="44" customWidth="1"/>
    <col min="2558" max="2558" width="29" style="44" customWidth="1"/>
    <col min="2559" max="2559" width="14.42578125" style="44" customWidth="1"/>
    <col min="2560" max="2560" width="17.5703125" style="44" customWidth="1"/>
    <col min="2561" max="2561" width="17.7109375" style="44" customWidth="1"/>
    <col min="2562" max="2562" width="19.5703125" style="44" customWidth="1"/>
    <col min="2563" max="2563" width="21" style="44" customWidth="1"/>
    <col min="2564" max="2564" width="18.28515625" style="44" customWidth="1"/>
    <col min="2565" max="2567" width="16.5703125" style="44" customWidth="1"/>
    <col min="2568" max="2568" width="15.28515625" style="44" customWidth="1"/>
    <col min="2569" max="2569" width="25.5703125" style="44" customWidth="1"/>
    <col min="2570" max="2570" width="8.5703125" style="44"/>
    <col min="2571" max="2571" width="12" style="44" customWidth="1"/>
    <col min="2572" max="2572" width="11.42578125" style="44" customWidth="1"/>
    <col min="2573" max="2574" width="12" style="44" customWidth="1"/>
    <col min="2575" max="2811" width="8.5703125" style="44"/>
    <col min="2812" max="2812" width="5.5703125" style="44" customWidth="1"/>
    <col min="2813" max="2813" width="13.7109375" style="44" customWidth="1"/>
    <col min="2814" max="2814" width="29" style="44" customWidth="1"/>
    <col min="2815" max="2815" width="14.42578125" style="44" customWidth="1"/>
    <col min="2816" max="2816" width="17.5703125" style="44" customWidth="1"/>
    <col min="2817" max="2817" width="17.7109375" style="44" customWidth="1"/>
    <col min="2818" max="2818" width="19.5703125" style="44" customWidth="1"/>
    <col min="2819" max="2819" width="21" style="44" customWidth="1"/>
    <col min="2820" max="2820" width="18.28515625" style="44" customWidth="1"/>
    <col min="2821" max="2823" width="16.5703125" style="44" customWidth="1"/>
    <col min="2824" max="2824" width="15.28515625" style="44" customWidth="1"/>
    <col min="2825" max="2825" width="25.5703125" style="44" customWidth="1"/>
    <col min="2826" max="2826" width="8.5703125" style="44"/>
    <col min="2827" max="2827" width="12" style="44" customWidth="1"/>
    <col min="2828" max="2828" width="11.42578125" style="44" customWidth="1"/>
    <col min="2829" max="2830" width="12" style="44" customWidth="1"/>
    <col min="2831" max="3067" width="8.5703125" style="44"/>
    <col min="3068" max="3068" width="5.5703125" style="44" customWidth="1"/>
    <col min="3069" max="3069" width="13.7109375" style="44" customWidth="1"/>
    <col min="3070" max="3070" width="29" style="44" customWidth="1"/>
    <col min="3071" max="3071" width="14.42578125" style="44" customWidth="1"/>
    <col min="3072" max="3072" width="17.5703125" style="44" customWidth="1"/>
    <col min="3073" max="3073" width="17.7109375" style="44" customWidth="1"/>
    <col min="3074" max="3074" width="19.5703125" style="44" customWidth="1"/>
    <col min="3075" max="3075" width="21" style="44" customWidth="1"/>
    <col min="3076" max="3076" width="18.28515625" style="44" customWidth="1"/>
    <col min="3077" max="3079" width="16.5703125" style="44" customWidth="1"/>
    <col min="3080" max="3080" width="15.28515625" style="44" customWidth="1"/>
    <col min="3081" max="3081" width="25.5703125" style="44" customWidth="1"/>
    <col min="3082" max="3082" width="8.5703125" style="44"/>
    <col min="3083" max="3083" width="12" style="44" customWidth="1"/>
    <col min="3084" max="3084" width="11.42578125" style="44" customWidth="1"/>
    <col min="3085" max="3086" width="12" style="44" customWidth="1"/>
    <col min="3087" max="3323" width="8.5703125" style="44"/>
    <col min="3324" max="3324" width="5.5703125" style="44" customWidth="1"/>
    <col min="3325" max="3325" width="13.7109375" style="44" customWidth="1"/>
    <col min="3326" max="3326" width="29" style="44" customWidth="1"/>
    <col min="3327" max="3327" width="14.42578125" style="44" customWidth="1"/>
    <col min="3328" max="3328" width="17.5703125" style="44" customWidth="1"/>
    <col min="3329" max="3329" width="17.7109375" style="44" customWidth="1"/>
    <col min="3330" max="3330" width="19.5703125" style="44" customWidth="1"/>
    <col min="3331" max="3331" width="21" style="44" customWidth="1"/>
    <col min="3332" max="3332" width="18.28515625" style="44" customWidth="1"/>
    <col min="3333" max="3335" width="16.5703125" style="44" customWidth="1"/>
    <col min="3336" max="3336" width="15.28515625" style="44" customWidth="1"/>
    <col min="3337" max="3337" width="25.5703125" style="44" customWidth="1"/>
    <col min="3338" max="3338" width="8.5703125" style="44"/>
    <col min="3339" max="3339" width="12" style="44" customWidth="1"/>
    <col min="3340" max="3340" width="11.42578125" style="44" customWidth="1"/>
    <col min="3341" max="3342" width="12" style="44" customWidth="1"/>
    <col min="3343" max="3579" width="8.5703125" style="44"/>
    <col min="3580" max="3580" width="5.5703125" style="44" customWidth="1"/>
    <col min="3581" max="3581" width="13.7109375" style="44" customWidth="1"/>
    <col min="3582" max="3582" width="29" style="44" customWidth="1"/>
    <col min="3583" max="3583" width="14.42578125" style="44" customWidth="1"/>
    <col min="3584" max="3584" width="17.5703125" style="44" customWidth="1"/>
    <col min="3585" max="3585" width="17.7109375" style="44" customWidth="1"/>
    <col min="3586" max="3586" width="19.5703125" style="44" customWidth="1"/>
    <col min="3587" max="3587" width="21" style="44" customWidth="1"/>
    <col min="3588" max="3588" width="18.28515625" style="44" customWidth="1"/>
    <col min="3589" max="3591" width="16.5703125" style="44" customWidth="1"/>
    <col min="3592" max="3592" width="15.28515625" style="44" customWidth="1"/>
    <col min="3593" max="3593" width="25.5703125" style="44" customWidth="1"/>
    <col min="3594" max="3594" width="8.5703125" style="44"/>
    <col min="3595" max="3595" width="12" style="44" customWidth="1"/>
    <col min="3596" max="3596" width="11.42578125" style="44" customWidth="1"/>
    <col min="3597" max="3598" width="12" style="44" customWidth="1"/>
    <col min="3599" max="3835" width="8.5703125" style="44"/>
    <col min="3836" max="3836" width="5.5703125" style="44" customWidth="1"/>
    <col min="3837" max="3837" width="13.7109375" style="44" customWidth="1"/>
    <col min="3838" max="3838" width="29" style="44" customWidth="1"/>
    <col min="3839" max="3839" width="14.42578125" style="44" customWidth="1"/>
    <col min="3840" max="3840" width="17.5703125" style="44" customWidth="1"/>
    <col min="3841" max="3841" width="17.7109375" style="44" customWidth="1"/>
    <col min="3842" max="3842" width="19.5703125" style="44" customWidth="1"/>
    <col min="3843" max="3843" width="21" style="44" customWidth="1"/>
    <col min="3844" max="3844" width="18.28515625" style="44" customWidth="1"/>
    <col min="3845" max="3847" width="16.5703125" style="44" customWidth="1"/>
    <col min="3848" max="3848" width="15.28515625" style="44" customWidth="1"/>
    <col min="3849" max="3849" width="25.5703125" style="44" customWidth="1"/>
    <col min="3850" max="3850" width="8.5703125" style="44"/>
    <col min="3851" max="3851" width="12" style="44" customWidth="1"/>
    <col min="3852" max="3852" width="11.42578125" style="44" customWidth="1"/>
    <col min="3853" max="3854" width="12" style="44" customWidth="1"/>
    <col min="3855" max="4091" width="8.5703125" style="44"/>
    <col min="4092" max="4092" width="5.5703125" style="44" customWidth="1"/>
    <col min="4093" max="4093" width="13.7109375" style="44" customWidth="1"/>
    <col min="4094" max="4094" width="29" style="44" customWidth="1"/>
    <col min="4095" max="4095" width="14.42578125" style="44" customWidth="1"/>
    <col min="4096" max="4096" width="17.5703125" style="44" customWidth="1"/>
    <col min="4097" max="4097" width="17.7109375" style="44" customWidth="1"/>
    <col min="4098" max="4098" width="19.5703125" style="44" customWidth="1"/>
    <col min="4099" max="4099" width="21" style="44" customWidth="1"/>
    <col min="4100" max="4100" width="18.28515625" style="44" customWidth="1"/>
    <col min="4101" max="4103" width="16.5703125" style="44" customWidth="1"/>
    <col min="4104" max="4104" width="15.28515625" style="44" customWidth="1"/>
    <col min="4105" max="4105" width="25.5703125" style="44" customWidth="1"/>
    <col min="4106" max="4106" width="8.5703125" style="44"/>
    <col min="4107" max="4107" width="12" style="44" customWidth="1"/>
    <col min="4108" max="4108" width="11.42578125" style="44" customWidth="1"/>
    <col min="4109" max="4110" width="12" style="44" customWidth="1"/>
    <col min="4111" max="4347" width="8.5703125" style="44"/>
    <col min="4348" max="4348" width="5.5703125" style="44" customWidth="1"/>
    <col min="4349" max="4349" width="13.7109375" style="44" customWidth="1"/>
    <col min="4350" max="4350" width="29" style="44" customWidth="1"/>
    <col min="4351" max="4351" width="14.42578125" style="44" customWidth="1"/>
    <col min="4352" max="4352" width="17.5703125" style="44" customWidth="1"/>
    <col min="4353" max="4353" width="17.7109375" style="44" customWidth="1"/>
    <col min="4354" max="4354" width="19.5703125" style="44" customWidth="1"/>
    <col min="4355" max="4355" width="21" style="44" customWidth="1"/>
    <col min="4356" max="4356" width="18.28515625" style="44" customWidth="1"/>
    <col min="4357" max="4359" width="16.5703125" style="44" customWidth="1"/>
    <col min="4360" max="4360" width="15.28515625" style="44" customWidth="1"/>
    <col min="4361" max="4361" width="25.5703125" style="44" customWidth="1"/>
    <col min="4362" max="4362" width="8.5703125" style="44"/>
    <col min="4363" max="4363" width="12" style="44" customWidth="1"/>
    <col min="4364" max="4364" width="11.42578125" style="44" customWidth="1"/>
    <col min="4365" max="4366" width="12" style="44" customWidth="1"/>
    <col min="4367" max="4603" width="8.5703125" style="44"/>
    <col min="4604" max="4604" width="5.5703125" style="44" customWidth="1"/>
    <col min="4605" max="4605" width="13.7109375" style="44" customWidth="1"/>
    <col min="4606" max="4606" width="29" style="44" customWidth="1"/>
    <col min="4607" max="4607" width="14.42578125" style="44" customWidth="1"/>
    <col min="4608" max="4608" width="17.5703125" style="44" customWidth="1"/>
    <col min="4609" max="4609" width="17.7109375" style="44" customWidth="1"/>
    <col min="4610" max="4610" width="19.5703125" style="44" customWidth="1"/>
    <col min="4611" max="4611" width="21" style="44" customWidth="1"/>
    <col min="4612" max="4612" width="18.28515625" style="44" customWidth="1"/>
    <col min="4613" max="4615" width="16.5703125" style="44" customWidth="1"/>
    <col min="4616" max="4616" width="15.28515625" style="44" customWidth="1"/>
    <col min="4617" max="4617" width="25.5703125" style="44" customWidth="1"/>
    <col min="4618" max="4618" width="8.5703125" style="44"/>
    <col min="4619" max="4619" width="12" style="44" customWidth="1"/>
    <col min="4620" max="4620" width="11.42578125" style="44" customWidth="1"/>
    <col min="4621" max="4622" width="12" style="44" customWidth="1"/>
    <col min="4623" max="4859" width="8.5703125" style="44"/>
    <col min="4860" max="4860" width="5.5703125" style="44" customWidth="1"/>
    <col min="4861" max="4861" width="13.7109375" style="44" customWidth="1"/>
    <col min="4862" max="4862" width="29" style="44" customWidth="1"/>
    <col min="4863" max="4863" width="14.42578125" style="44" customWidth="1"/>
    <col min="4864" max="4864" width="17.5703125" style="44" customWidth="1"/>
    <col min="4865" max="4865" width="17.7109375" style="44" customWidth="1"/>
    <col min="4866" max="4866" width="19.5703125" style="44" customWidth="1"/>
    <col min="4867" max="4867" width="21" style="44" customWidth="1"/>
    <col min="4868" max="4868" width="18.28515625" style="44" customWidth="1"/>
    <col min="4869" max="4871" width="16.5703125" style="44" customWidth="1"/>
    <col min="4872" max="4872" width="15.28515625" style="44" customWidth="1"/>
    <col min="4873" max="4873" width="25.5703125" style="44" customWidth="1"/>
    <col min="4874" max="4874" width="8.5703125" style="44"/>
    <col min="4875" max="4875" width="12" style="44" customWidth="1"/>
    <col min="4876" max="4876" width="11.42578125" style="44" customWidth="1"/>
    <col min="4877" max="4878" width="12" style="44" customWidth="1"/>
    <col min="4879" max="5115" width="8.5703125" style="44"/>
    <col min="5116" max="5116" width="5.5703125" style="44" customWidth="1"/>
    <col min="5117" max="5117" width="13.7109375" style="44" customWidth="1"/>
    <col min="5118" max="5118" width="29" style="44" customWidth="1"/>
    <col min="5119" max="5119" width="14.42578125" style="44" customWidth="1"/>
    <col min="5120" max="5120" width="17.5703125" style="44" customWidth="1"/>
    <col min="5121" max="5121" width="17.7109375" style="44" customWidth="1"/>
    <col min="5122" max="5122" width="19.5703125" style="44" customWidth="1"/>
    <col min="5123" max="5123" width="21" style="44" customWidth="1"/>
    <col min="5124" max="5124" width="18.28515625" style="44" customWidth="1"/>
    <col min="5125" max="5127" width="16.5703125" style="44" customWidth="1"/>
    <col min="5128" max="5128" width="15.28515625" style="44" customWidth="1"/>
    <col min="5129" max="5129" width="25.5703125" style="44" customWidth="1"/>
    <col min="5130" max="5130" width="8.5703125" style="44"/>
    <col min="5131" max="5131" width="12" style="44" customWidth="1"/>
    <col min="5132" max="5132" width="11.42578125" style="44" customWidth="1"/>
    <col min="5133" max="5134" width="12" style="44" customWidth="1"/>
    <col min="5135" max="5371" width="8.5703125" style="44"/>
    <col min="5372" max="5372" width="5.5703125" style="44" customWidth="1"/>
    <col min="5373" max="5373" width="13.7109375" style="44" customWidth="1"/>
    <col min="5374" max="5374" width="29" style="44" customWidth="1"/>
    <col min="5375" max="5375" width="14.42578125" style="44" customWidth="1"/>
    <col min="5376" max="5376" width="17.5703125" style="44" customWidth="1"/>
    <col min="5377" max="5377" width="17.7109375" style="44" customWidth="1"/>
    <col min="5378" max="5378" width="19.5703125" style="44" customWidth="1"/>
    <col min="5379" max="5379" width="21" style="44" customWidth="1"/>
    <col min="5380" max="5380" width="18.28515625" style="44" customWidth="1"/>
    <col min="5381" max="5383" width="16.5703125" style="44" customWidth="1"/>
    <col min="5384" max="5384" width="15.28515625" style="44" customWidth="1"/>
    <col min="5385" max="5385" width="25.5703125" style="44" customWidth="1"/>
    <col min="5386" max="5386" width="8.5703125" style="44"/>
    <col min="5387" max="5387" width="12" style="44" customWidth="1"/>
    <col min="5388" max="5388" width="11.42578125" style="44" customWidth="1"/>
    <col min="5389" max="5390" width="12" style="44" customWidth="1"/>
    <col min="5391" max="5627" width="8.5703125" style="44"/>
    <col min="5628" max="5628" width="5.5703125" style="44" customWidth="1"/>
    <col min="5629" max="5629" width="13.7109375" style="44" customWidth="1"/>
    <col min="5630" max="5630" width="29" style="44" customWidth="1"/>
    <col min="5631" max="5631" width="14.42578125" style="44" customWidth="1"/>
    <col min="5632" max="5632" width="17.5703125" style="44" customWidth="1"/>
    <col min="5633" max="5633" width="17.7109375" style="44" customWidth="1"/>
    <col min="5634" max="5634" width="19.5703125" style="44" customWidth="1"/>
    <col min="5635" max="5635" width="21" style="44" customWidth="1"/>
    <col min="5636" max="5636" width="18.28515625" style="44" customWidth="1"/>
    <col min="5637" max="5639" width="16.5703125" style="44" customWidth="1"/>
    <col min="5640" max="5640" width="15.28515625" style="44" customWidth="1"/>
    <col min="5641" max="5641" width="25.5703125" style="44" customWidth="1"/>
    <col min="5642" max="5642" width="8.5703125" style="44"/>
    <col min="5643" max="5643" width="12" style="44" customWidth="1"/>
    <col min="5644" max="5644" width="11.42578125" style="44" customWidth="1"/>
    <col min="5645" max="5646" width="12" style="44" customWidth="1"/>
    <col min="5647" max="5883" width="8.5703125" style="44"/>
    <col min="5884" max="5884" width="5.5703125" style="44" customWidth="1"/>
    <col min="5885" max="5885" width="13.7109375" style="44" customWidth="1"/>
    <col min="5886" max="5886" width="29" style="44" customWidth="1"/>
    <col min="5887" max="5887" width="14.42578125" style="44" customWidth="1"/>
    <col min="5888" max="5888" width="17.5703125" style="44" customWidth="1"/>
    <col min="5889" max="5889" width="17.7109375" style="44" customWidth="1"/>
    <col min="5890" max="5890" width="19.5703125" style="44" customWidth="1"/>
    <col min="5891" max="5891" width="21" style="44" customWidth="1"/>
    <col min="5892" max="5892" width="18.28515625" style="44" customWidth="1"/>
    <col min="5893" max="5895" width="16.5703125" style="44" customWidth="1"/>
    <col min="5896" max="5896" width="15.28515625" style="44" customWidth="1"/>
    <col min="5897" max="5897" width="25.5703125" style="44" customWidth="1"/>
    <col min="5898" max="5898" width="8.5703125" style="44"/>
    <col min="5899" max="5899" width="12" style="44" customWidth="1"/>
    <col min="5900" max="5900" width="11.42578125" style="44" customWidth="1"/>
    <col min="5901" max="5902" width="12" style="44" customWidth="1"/>
    <col min="5903" max="6139" width="8.5703125" style="44"/>
    <col min="6140" max="6140" width="5.5703125" style="44" customWidth="1"/>
    <col min="6141" max="6141" width="13.7109375" style="44" customWidth="1"/>
    <col min="6142" max="6142" width="29" style="44" customWidth="1"/>
    <col min="6143" max="6143" width="14.42578125" style="44" customWidth="1"/>
    <col min="6144" max="6144" width="17.5703125" style="44" customWidth="1"/>
    <col min="6145" max="6145" width="17.7109375" style="44" customWidth="1"/>
    <col min="6146" max="6146" width="19.5703125" style="44" customWidth="1"/>
    <col min="6147" max="6147" width="21" style="44" customWidth="1"/>
    <col min="6148" max="6148" width="18.28515625" style="44" customWidth="1"/>
    <col min="6149" max="6151" width="16.5703125" style="44" customWidth="1"/>
    <col min="6152" max="6152" width="15.28515625" style="44" customWidth="1"/>
    <col min="6153" max="6153" width="25.5703125" style="44" customWidth="1"/>
    <col min="6154" max="6154" width="8.5703125" style="44"/>
    <col min="6155" max="6155" width="12" style="44" customWidth="1"/>
    <col min="6156" max="6156" width="11.42578125" style="44" customWidth="1"/>
    <col min="6157" max="6158" width="12" style="44" customWidth="1"/>
    <col min="6159" max="6395" width="8.5703125" style="44"/>
    <col min="6396" max="6396" width="5.5703125" style="44" customWidth="1"/>
    <col min="6397" max="6397" width="13.7109375" style="44" customWidth="1"/>
    <col min="6398" max="6398" width="29" style="44" customWidth="1"/>
    <col min="6399" max="6399" width="14.42578125" style="44" customWidth="1"/>
    <col min="6400" max="6400" width="17.5703125" style="44" customWidth="1"/>
    <col min="6401" max="6401" width="17.7109375" style="44" customWidth="1"/>
    <col min="6402" max="6402" width="19.5703125" style="44" customWidth="1"/>
    <col min="6403" max="6403" width="21" style="44" customWidth="1"/>
    <col min="6404" max="6404" width="18.28515625" style="44" customWidth="1"/>
    <col min="6405" max="6407" width="16.5703125" style="44" customWidth="1"/>
    <col min="6408" max="6408" width="15.28515625" style="44" customWidth="1"/>
    <col min="6409" max="6409" width="25.5703125" style="44" customWidth="1"/>
    <col min="6410" max="6410" width="8.5703125" style="44"/>
    <col min="6411" max="6411" width="12" style="44" customWidth="1"/>
    <col min="6412" max="6412" width="11.42578125" style="44" customWidth="1"/>
    <col min="6413" max="6414" width="12" style="44" customWidth="1"/>
    <col min="6415" max="6651" width="8.5703125" style="44"/>
    <col min="6652" max="6652" width="5.5703125" style="44" customWidth="1"/>
    <col min="6653" max="6653" width="13.7109375" style="44" customWidth="1"/>
    <col min="6654" max="6654" width="29" style="44" customWidth="1"/>
    <col min="6655" max="6655" width="14.42578125" style="44" customWidth="1"/>
    <col min="6656" max="6656" width="17.5703125" style="44" customWidth="1"/>
    <col min="6657" max="6657" width="17.7109375" style="44" customWidth="1"/>
    <col min="6658" max="6658" width="19.5703125" style="44" customWidth="1"/>
    <col min="6659" max="6659" width="21" style="44" customWidth="1"/>
    <col min="6660" max="6660" width="18.28515625" style="44" customWidth="1"/>
    <col min="6661" max="6663" width="16.5703125" style="44" customWidth="1"/>
    <col min="6664" max="6664" width="15.28515625" style="44" customWidth="1"/>
    <col min="6665" max="6665" width="25.5703125" style="44" customWidth="1"/>
    <col min="6666" max="6666" width="8.5703125" style="44"/>
    <col min="6667" max="6667" width="12" style="44" customWidth="1"/>
    <col min="6668" max="6668" width="11.42578125" style="44" customWidth="1"/>
    <col min="6669" max="6670" width="12" style="44" customWidth="1"/>
    <col min="6671" max="6907" width="8.5703125" style="44"/>
    <col min="6908" max="6908" width="5.5703125" style="44" customWidth="1"/>
    <col min="6909" max="6909" width="13.7109375" style="44" customWidth="1"/>
    <col min="6910" max="6910" width="29" style="44" customWidth="1"/>
    <col min="6911" max="6911" width="14.42578125" style="44" customWidth="1"/>
    <col min="6912" max="6912" width="17.5703125" style="44" customWidth="1"/>
    <col min="6913" max="6913" width="17.7109375" style="44" customWidth="1"/>
    <col min="6914" max="6914" width="19.5703125" style="44" customWidth="1"/>
    <col min="6915" max="6915" width="21" style="44" customWidth="1"/>
    <col min="6916" max="6916" width="18.28515625" style="44" customWidth="1"/>
    <col min="6917" max="6919" width="16.5703125" style="44" customWidth="1"/>
    <col min="6920" max="6920" width="15.28515625" style="44" customWidth="1"/>
    <col min="6921" max="6921" width="25.5703125" style="44" customWidth="1"/>
    <col min="6922" max="6922" width="8.5703125" style="44"/>
    <col min="6923" max="6923" width="12" style="44" customWidth="1"/>
    <col min="6924" max="6924" width="11.42578125" style="44" customWidth="1"/>
    <col min="6925" max="6926" width="12" style="44" customWidth="1"/>
    <col min="6927" max="7163" width="8.5703125" style="44"/>
    <col min="7164" max="7164" width="5.5703125" style="44" customWidth="1"/>
    <col min="7165" max="7165" width="13.7109375" style="44" customWidth="1"/>
    <col min="7166" max="7166" width="29" style="44" customWidth="1"/>
    <col min="7167" max="7167" width="14.42578125" style="44" customWidth="1"/>
    <col min="7168" max="7168" width="17.5703125" style="44" customWidth="1"/>
    <col min="7169" max="7169" width="17.7109375" style="44" customWidth="1"/>
    <col min="7170" max="7170" width="19.5703125" style="44" customWidth="1"/>
    <col min="7171" max="7171" width="21" style="44" customWidth="1"/>
    <col min="7172" max="7172" width="18.28515625" style="44" customWidth="1"/>
    <col min="7173" max="7175" width="16.5703125" style="44" customWidth="1"/>
    <col min="7176" max="7176" width="15.28515625" style="44" customWidth="1"/>
    <col min="7177" max="7177" width="25.5703125" style="44" customWidth="1"/>
    <col min="7178" max="7178" width="8.5703125" style="44"/>
    <col min="7179" max="7179" width="12" style="44" customWidth="1"/>
    <col min="7180" max="7180" width="11.42578125" style="44" customWidth="1"/>
    <col min="7181" max="7182" width="12" style="44" customWidth="1"/>
    <col min="7183" max="7419" width="8.5703125" style="44"/>
    <col min="7420" max="7420" width="5.5703125" style="44" customWidth="1"/>
    <col min="7421" max="7421" width="13.7109375" style="44" customWidth="1"/>
    <col min="7422" max="7422" width="29" style="44" customWidth="1"/>
    <col min="7423" max="7423" width="14.42578125" style="44" customWidth="1"/>
    <col min="7424" max="7424" width="17.5703125" style="44" customWidth="1"/>
    <col min="7425" max="7425" width="17.7109375" style="44" customWidth="1"/>
    <col min="7426" max="7426" width="19.5703125" style="44" customWidth="1"/>
    <col min="7427" max="7427" width="21" style="44" customWidth="1"/>
    <col min="7428" max="7428" width="18.28515625" style="44" customWidth="1"/>
    <col min="7429" max="7431" width="16.5703125" style="44" customWidth="1"/>
    <col min="7432" max="7432" width="15.28515625" style="44" customWidth="1"/>
    <col min="7433" max="7433" width="25.5703125" style="44" customWidth="1"/>
    <col min="7434" max="7434" width="8.5703125" style="44"/>
    <col min="7435" max="7435" width="12" style="44" customWidth="1"/>
    <col min="7436" max="7436" width="11.42578125" style="44" customWidth="1"/>
    <col min="7437" max="7438" width="12" style="44" customWidth="1"/>
    <col min="7439" max="7675" width="8.5703125" style="44"/>
    <col min="7676" max="7676" width="5.5703125" style="44" customWidth="1"/>
    <col min="7677" max="7677" width="13.7109375" style="44" customWidth="1"/>
    <col min="7678" max="7678" width="29" style="44" customWidth="1"/>
    <col min="7679" max="7679" width="14.42578125" style="44" customWidth="1"/>
    <col min="7680" max="7680" width="17.5703125" style="44" customWidth="1"/>
    <col min="7681" max="7681" width="17.7109375" style="44" customWidth="1"/>
    <col min="7682" max="7682" width="19.5703125" style="44" customWidth="1"/>
    <col min="7683" max="7683" width="21" style="44" customWidth="1"/>
    <col min="7684" max="7684" width="18.28515625" style="44" customWidth="1"/>
    <col min="7685" max="7687" width="16.5703125" style="44" customWidth="1"/>
    <col min="7688" max="7688" width="15.28515625" style="44" customWidth="1"/>
    <col min="7689" max="7689" width="25.5703125" style="44" customWidth="1"/>
    <col min="7690" max="7690" width="8.5703125" style="44"/>
    <col min="7691" max="7691" width="12" style="44" customWidth="1"/>
    <col min="7692" max="7692" width="11.42578125" style="44" customWidth="1"/>
    <col min="7693" max="7694" width="12" style="44" customWidth="1"/>
    <col min="7695" max="7931" width="8.5703125" style="44"/>
    <col min="7932" max="7932" width="5.5703125" style="44" customWidth="1"/>
    <col min="7933" max="7933" width="13.7109375" style="44" customWidth="1"/>
    <col min="7934" max="7934" width="29" style="44" customWidth="1"/>
    <col min="7935" max="7935" width="14.42578125" style="44" customWidth="1"/>
    <col min="7936" max="7936" width="17.5703125" style="44" customWidth="1"/>
    <col min="7937" max="7937" width="17.7109375" style="44" customWidth="1"/>
    <col min="7938" max="7938" width="19.5703125" style="44" customWidth="1"/>
    <col min="7939" max="7939" width="21" style="44" customWidth="1"/>
    <col min="7940" max="7940" width="18.28515625" style="44" customWidth="1"/>
    <col min="7941" max="7943" width="16.5703125" style="44" customWidth="1"/>
    <col min="7944" max="7944" width="15.28515625" style="44" customWidth="1"/>
    <col min="7945" max="7945" width="25.5703125" style="44" customWidth="1"/>
    <col min="7946" max="7946" width="8.5703125" style="44"/>
    <col min="7947" max="7947" width="12" style="44" customWidth="1"/>
    <col min="7948" max="7948" width="11.42578125" style="44" customWidth="1"/>
    <col min="7949" max="7950" width="12" style="44" customWidth="1"/>
    <col min="7951" max="8187" width="8.5703125" style="44"/>
    <col min="8188" max="8188" width="5.5703125" style="44" customWidth="1"/>
    <col min="8189" max="8189" width="13.7109375" style="44" customWidth="1"/>
    <col min="8190" max="8190" width="29" style="44" customWidth="1"/>
    <col min="8191" max="8191" width="14.42578125" style="44" customWidth="1"/>
    <col min="8192" max="8192" width="17.5703125" style="44" customWidth="1"/>
    <col min="8193" max="8193" width="17.7109375" style="44" customWidth="1"/>
    <col min="8194" max="8194" width="19.5703125" style="44" customWidth="1"/>
    <col min="8195" max="8195" width="21" style="44" customWidth="1"/>
    <col min="8196" max="8196" width="18.28515625" style="44" customWidth="1"/>
    <col min="8197" max="8199" width="16.5703125" style="44" customWidth="1"/>
    <col min="8200" max="8200" width="15.28515625" style="44" customWidth="1"/>
    <col min="8201" max="8201" width="25.5703125" style="44" customWidth="1"/>
    <col min="8202" max="8202" width="8.5703125" style="44"/>
    <col min="8203" max="8203" width="12" style="44" customWidth="1"/>
    <col min="8204" max="8204" width="11.42578125" style="44" customWidth="1"/>
    <col min="8205" max="8206" width="12" style="44" customWidth="1"/>
    <col min="8207" max="8443" width="8.5703125" style="44"/>
    <col min="8444" max="8444" width="5.5703125" style="44" customWidth="1"/>
    <col min="8445" max="8445" width="13.7109375" style="44" customWidth="1"/>
    <col min="8446" max="8446" width="29" style="44" customWidth="1"/>
    <col min="8447" max="8447" width="14.42578125" style="44" customWidth="1"/>
    <col min="8448" max="8448" width="17.5703125" style="44" customWidth="1"/>
    <col min="8449" max="8449" width="17.7109375" style="44" customWidth="1"/>
    <col min="8450" max="8450" width="19.5703125" style="44" customWidth="1"/>
    <col min="8451" max="8451" width="21" style="44" customWidth="1"/>
    <col min="8452" max="8452" width="18.28515625" style="44" customWidth="1"/>
    <col min="8453" max="8455" width="16.5703125" style="44" customWidth="1"/>
    <col min="8456" max="8456" width="15.28515625" style="44" customWidth="1"/>
    <col min="8457" max="8457" width="25.5703125" style="44" customWidth="1"/>
    <col min="8458" max="8458" width="8.5703125" style="44"/>
    <col min="8459" max="8459" width="12" style="44" customWidth="1"/>
    <col min="8460" max="8460" width="11.42578125" style="44" customWidth="1"/>
    <col min="8461" max="8462" width="12" style="44" customWidth="1"/>
    <col min="8463" max="8699" width="8.5703125" style="44"/>
    <col min="8700" max="8700" width="5.5703125" style="44" customWidth="1"/>
    <col min="8701" max="8701" width="13.7109375" style="44" customWidth="1"/>
    <col min="8702" max="8702" width="29" style="44" customWidth="1"/>
    <col min="8703" max="8703" width="14.42578125" style="44" customWidth="1"/>
    <col min="8704" max="8704" width="17.5703125" style="44" customWidth="1"/>
    <col min="8705" max="8705" width="17.7109375" style="44" customWidth="1"/>
    <col min="8706" max="8706" width="19.5703125" style="44" customWidth="1"/>
    <col min="8707" max="8707" width="21" style="44" customWidth="1"/>
    <col min="8708" max="8708" width="18.28515625" style="44" customWidth="1"/>
    <col min="8709" max="8711" width="16.5703125" style="44" customWidth="1"/>
    <col min="8712" max="8712" width="15.28515625" style="44" customWidth="1"/>
    <col min="8713" max="8713" width="25.5703125" style="44" customWidth="1"/>
    <col min="8714" max="8714" width="8.5703125" style="44"/>
    <col min="8715" max="8715" width="12" style="44" customWidth="1"/>
    <col min="8716" max="8716" width="11.42578125" style="44" customWidth="1"/>
    <col min="8717" max="8718" width="12" style="44" customWidth="1"/>
    <col min="8719" max="8955" width="8.5703125" style="44"/>
    <col min="8956" max="8956" width="5.5703125" style="44" customWidth="1"/>
    <col min="8957" max="8957" width="13.7109375" style="44" customWidth="1"/>
    <col min="8958" max="8958" width="29" style="44" customWidth="1"/>
    <col min="8959" max="8959" width="14.42578125" style="44" customWidth="1"/>
    <col min="8960" max="8960" width="17.5703125" style="44" customWidth="1"/>
    <col min="8961" max="8961" width="17.7109375" style="44" customWidth="1"/>
    <col min="8962" max="8962" width="19.5703125" style="44" customWidth="1"/>
    <col min="8963" max="8963" width="21" style="44" customWidth="1"/>
    <col min="8964" max="8964" width="18.28515625" style="44" customWidth="1"/>
    <col min="8965" max="8967" width="16.5703125" style="44" customWidth="1"/>
    <col min="8968" max="8968" width="15.28515625" style="44" customWidth="1"/>
    <col min="8969" max="8969" width="25.5703125" style="44" customWidth="1"/>
    <col min="8970" max="8970" width="8.5703125" style="44"/>
    <col min="8971" max="8971" width="12" style="44" customWidth="1"/>
    <col min="8972" max="8972" width="11.42578125" style="44" customWidth="1"/>
    <col min="8973" max="8974" width="12" style="44" customWidth="1"/>
    <col min="8975" max="9211" width="8.5703125" style="44"/>
    <col min="9212" max="9212" width="5.5703125" style="44" customWidth="1"/>
    <col min="9213" max="9213" width="13.7109375" style="44" customWidth="1"/>
    <col min="9214" max="9214" width="29" style="44" customWidth="1"/>
    <col min="9215" max="9215" width="14.42578125" style="44" customWidth="1"/>
    <col min="9216" max="9216" width="17.5703125" style="44" customWidth="1"/>
    <col min="9217" max="9217" width="17.7109375" style="44" customWidth="1"/>
    <col min="9218" max="9218" width="19.5703125" style="44" customWidth="1"/>
    <col min="9219" max="9219" width="21" style="44" customWidth="1"/>
    <col min="9220" max="9220" width="18.28515625" style="44" customWidth="1"/>
    <col min="9221" max="9223" width="16.5703125" style="44" customWidth="1"/>
    <col min="9224" max="9224" width="15.28515625" style="44" customWidth="1"/>
    <col min="9225" max="9225" width="25.5703125" style="44" customWidth="1"/>
    <col min="9226" max="9226" width="8.5703125" style="44"/>
    <col min="9227" max="9227" width="12" style="44" customWidth="1"/>
    <col min="9228" max="9228" width="11.42578125" style="44" customWidth="1"/>
    <col min="9229" max="9230" width="12" style="44" customWidth="1"/>
    <col min="9231" max="9467" width="8.5703125" style="44"/>
    <col min="9468" max="9468" width="5.5703125" style="44" customWidth="1"/>
    <col min="9469" max="9469" width="13.7109375" style="44" customWidth="1"/>
    <col min="9470" max="9470" width="29" style="44" customWidth="1"/>
    <col min="9471" max="9471" width="14.42578125" style="44" customWidth="1"/>
    <col min="9472" max="9472" width="17.5703125" style="44" customWidth="1"/>
    <col min="9473" max="9473" width="17.7109375" style="44" customWidth="1"/>
    <col min="9474" max="9474" width="19.5703125" style="44" customWidth="1"/>
    <col min="9475" max="9475" width="21" style="44" customWidth="1"/>
    <col min="9476" max="9476" width="18.28515625" style="44" customWidth="1"/>
    <col min="9477" max="9479" width="16.5703125" style="44" customWidth="1"/>
    <col min="9480" max="9480" width="15.28515625" style="44" customWidth="1"/>
    <col min="9481" max="9481" width="25.5703125" style="44" customWidth="1"/>
    <col min="9482" max="9482" width="8.5703125" style="44"/>
    <col min="9483" max="9483" width="12" style="44" customWidth="1"/>
    <col min="9484" max="9484" width="11.42578125" style="44" customWidth="1"/>
    <col min="9485" max="9486" width="12" style="44" customWidth="1"/>
    <col min="9487" max="9723" width="8.5703125" style="44"/>
    <col min="9724" max="9724" width="5.5703125" style="44" customWidth="1"/>
    <col min="9725" max="9725" width="13.7109375" style="44" customWidth="1"/>
    <col min="9726" max="9726" width="29" style="44" customWidth="1"/>
    <col min="9727" max="9727" width="14.42578125" style="44" customWidth="1"/>
    <col min="9728" max="9728" width="17.5703125" style="44" customWidth="1"/>
    <col min="9729" max="9729" width="17.7109375" style="44" customWidth="1"/>
    <col min="9730" max="9730" width="19.5703125" style="44" customWidth="1"/>
    <col min="9731" max="9731" width="21" style="44" customWidth="1"/>
    <col min="9732" max="9732" width="18.28515625" style="44" customWidth="1"/>
    <col min="9733" max="9735" width="16.5703125" style="44" customWidth="1"/>
    <col min="9736" max="9736" width="15.28515625" style="44" customWidth="1"/>
    <col min="9737" max="9737" width="25.5703125" style="44" customWidth="1"/>
    <col min="9738" max="9738" width="8.5703125" style="44"/>
    <col min="9739" max="9739" width="12" style="44" customWidth="1"/>
    <col min="9740" max="9740" width="11.42578125" style="44" customWidth="1"/>
    <col min="9741" max="9742" width="12" style="44" customWidth="1"/>
    <col min="9743" max="9979" width="8.5703125" style="44"/>
    <col min="9980" max="9980" width="5.5703125" style="44" customWidth="1"/>
    <col min="9981" max="9981" width="13.7109375" style="44" customWidth="1"/>
    <col min="9982" max="9982" width="29" style="44" customWidth="1"/>
    <col min="9983" max="9983" width="14.42578125" style="44" customWidth="1"/>
    <col min="9984" max="9984" width="17.5703125" style="44" customWidth="1"/>
    <col min="9985" max="9985" width="17.7109375" style="44" customWidth="1"/>
    <col min="9986" max="9986" width="19.5703125" style="44" customWidth="1"/>
    <col min="9987" max="9987" width="21" style="44" customWidth="1"/>
    <col min="9988" max="9988" width="18.28515625" style="44" customWidth="1"/>
    <col min="9989" max="9991" width="16.5703125" style="44" customWidth="1"/>
    <col min="9992" max="9992" width="15.28515625" style="44" customWidth="1"/>
    <col min="9993" max="9993" width="25.5703125" style="44" customWidth="1"/>
    <col min="9994" max="9994" width="8.5703125" style="44"/>
    <col min="9995" max="9995" width="12" style="44" customWidth="1"/>
    <col min="9996" max="9996" width="11.42578125" style="44" customWidth="1"/>
    <col min="9997" max="9998" width="12" style="44" customWidth="1"/>
    <col min="9999" max="10235" width="8.5703125" style="44"/>
    <col min="10236" max="10236" width="5.5703125" style="44" customWidth="1"/>
    <col min="10237" max="10237" width="13.7109375" style="44" customWidth="1"/>
    <col min="10238" max="10238" width="29" style="44" customWidth="1"/>
    <col min="10239" max="10239" width="14.42578125" style="44" customWidth="1"/>
    <col min="10240" max="10240" width="17.5703125" style="44" customWidth="1"/>
    <col min="10241" max="10241" width="17.7109375" style="44" customWidth="1"/>
    <col min="10242" max="10242" width="19.5703125" style="44" customWidth="1"/>
    <col min="10243" max="10243" width="21" style="44" customWidth="1"/>
    <col min="10244" max="10244" width="18.28515625" style="44" customWidth="1"/>
    <col min="10245" max="10247" width="16.5703125" style="44" customWidth="1"/>
    <col min="10248" max="10248" width="15.28515625" style="44" customWidth="1"/>
    <col min="10249" max="10249" width="25.5703125" style="44" customWidth="1"/>
    <col min="10250" max="10250" width="8.5703125" style="44"/>
    <col min="10251" max="10251" width="12" style="44" customWidth="1"/>
    <col min="10252" max="10252" width="11.42578125" style="44" customWidth="1"/>
    <col min="10253" max="10254" width="12" style="44" customWidth="1"/>
    <col min="10255" max="10491" width="8.5703125" style="44"/>
    <col min="10492" max="10492" width="5.5703125" style="44" customWidth="1"/>
    <col min="10493" max="10493" width="13.7109375" style="44" customWidth="1"/>
    <col min="10494" max="10494" width="29" style="44" customWidth="1"/>
    <col min="10495" max="10495" width="14.42578125" style="44" customWidth="1"/>
    <col min="10496" max="10496" width="17.5703125" style="44" customWidth="1"/>
    <col min="10497" max="10497" width="17.7109375" style="44" customWidth="1"/>
    <col min="10498" max="10498" width="19.5703125" style="44" customWidth="1"/>
    <col min="10499" max="10499" width="21" style="44" customWidth="1"/>
    <col min="10500" max="10500" width="18.28515625" style="44" customWidth="1"/>
    <col min="10501" max="10503" width="16.5703125" style="44" customWidth="1"/>
    <col min="10504" max="10504" width="15.28515625" style="44" customWidth="1"/>
    <col min="10505" max="10505" width="25.5703125" style="44" customWidth="1"/>
    <col min="10506" max="10506" width="8.5703125" style="44"/>
    <col min="10507" max="10507" width="12" style="44" customWidth="1"/>
    <col min="10508" max="10508" width="11.42578125" style="44" customWidth="1"/>
    <col min="10509" max="10510" width="12" style="44" customWidth="1"/>
    <col min="10511" max="10747" width="8.5703125" style="44"/>
    <col min="10748" max="10748" width="5.5703125" style="44" customWidth="1"/>
    <col min="10749" max="10749" width="13.7109375" style="44" customWidth="1"/>
    <col min="10750" max="10750" width="29" style="44" customWidth="1"/>
    <col min="10751" max="10751" width="14.42578125" style="44" customWidth="1"/>
    <col min="10752" max="10752" width="17.5703125" style="44" customWidth="1"/>
    <col min="10753" max="10753" width="17.7109375" style="44" customWidth="1"/>
    <col min="10754" max="10754" width="19.5703125" style="44" customWidth="1"/>
    <col min="10755" max="10755" width="21" style="44" customWidth="1"/>
    <col min="10756" max="10756" width="18.28515625" style="44" customWidth="1"/>
    <col min="10757" max="10759" width="16.5703125" style="44" customWidth="1"/>
    <col min="10760" max="10760" width="15.28515625" style="44" customWidth="1"/>
    <col min="10761" max="10761" width="25.5703125" style="44" customWidth="1"/>
    <col min="10762" max="10762" width="8.5703125" style="44"/>
    <col min="10763" max="10763" width="12" style="44" customWidth="1"/>
    <col min="10764" max="10764" width="11.42578125" style="44" customWidth="1"/>
    <col min="10765" max="10766" width="12" style="44" customWidth="1"/>
    <col min="10767" max="11003" width="8.5703125" style="44"/>
    <col min="11004" max="11004" width="5.5703125" style="44" customWidth="1"/>
    <col min="11005" max="11005" width="13.7109375" style="44" customWidth="1"/>
    <col min="11006" max="11006" width="29" style="44" customWidth="1"/>
    <col min="11007" max="11007" width="14.42578125" style="44" customWidth="1"/>
    <col min="11008" max="11008" width="17.5703125" style="44" customWidth="1"/>
    <col min="11009" max="11009" width="17.7109375" style="44" customWidth="1"/>
    <col min="11010" max="11010" width="19.5703125" style="44" customWidth="1"/>
    <col min="11011" max="11011" width="21" style="44" customWidth="1"/>
    <col min="11012" max="11012" width="18.28515625" style="44" customWidth="1"/>
    <col min="11013" max="11015" width="16.5703125" style="44" customWidth="1"/>
    <col min="11016" max="11016" width="15.28515625" style="44" customWidth="1"/>
    <col min="11017" max="11017" width="25.5703125" style="44" customWidth="1"/>
    <col min="11018" max="11018" width="8.5703125" style="44"/>
    <col min="11019" max="11019" width="12" style="44" customWidth="1"/>
    <col min="11020" max="11020" width="11.42578125" style="44" customWidth="1"/>
    <col min="11021" max="11022" width="12" style="44" customWidth="1"/>
    <col min="11023" max="11259" width="8.5703125" style="44"/>
    <col min="11260" max="11260" width="5.5703125" style="44" customWidth="1"/>
    <col min="11261" max="11261" width="13.7109375" style="44" customWidth="1"/>
    <col min="11262" max="11262" width="29" style="44" customWidth="1"/>
    <col min="11263" max="11263" width="14.42578125" style="44" customWidth="1"/>
    <col min="11264" max="11264" width="17.5703125" style="44" customWidth="1"/>
    <col min="11265" max="11265" width="17.7109375" style="44" customWidth="1"/>
    <col min="11266" max="11266" width="19.5703125" style="44" customWidth="1"/>
    <col min="11267" max="11267" width="21" style="44" customWidth="1"/>
    <col min="11268" max="11268" width="18.28515625" style="44" customWidth="1"/>
    <col min="11269" max="11271" width="16.5703125" style="44" customWidth="1"/>
    <col min="11272" max="11272" width="15.28515625" style="44" customWidth="1"/>
    <col min="11273" max="11273" width="25.5703125" style="44" customWidth="1"/>
    <col min="11274" max="11274" width="8.5703125" style="44"/>
    <col min="11275" max="11275" width="12" style="44" customWidth="1"/>
    <col min="11276" max="11276" width="11.42578125" style="44" customWidth="1"/>
    <col min="11277" max="11278" width="12" style="44" customWidth="1"/>
    <col min="11279" max="11515" width="8.5703125" style="44"/>
    <col min="11516" max="11516" width="5.5703125" style="44" customWidth="1"/>
    <col min="11517" max="11517" width="13.7109375" style="44" customWidth="1"/>
    <col min="11518" max="11518" width="29" style="44" customWidth="1"/>
    <col min="11519" max="11519" width="14.42578125" style="44" customWidth="1"/>
    <col min="11520" max="11520" width="17.5703125" style="44" customWidth="1"/>
    <col min="11521" max="11521" width="17.7109375" style="44" customWidth="1"/>
    <col min="11522" max="11522" width="19.5703125" style="44" customWidth="1"/>
    <col min="11523" max="11523" width="21" style="44" customWidth="1"/>
    <col min="11524" max="11524" width="18.28515625" style="44" customWidth="1"/>
    <col min="11525" max="11527" width="16.5703125" style="44" customWidth="1"/>
    <col min="11528" max="11528" width="15.28515625" style="44" customWidth="1"/>
    <col min="11529" max="11529" width="25.5703125" style="44" customWidth="1"/>
    <col min="11530" max="11530" width="8.5703125" style="44"/>
    <col min="11531" max="11531" width="12" style="44" customWidth="1"/>
    <col min="11532" max="11532" width="11.42578125" style="44" customWidth="1"/>
    <col min="11533" max="11534" width="12" style="44" customWidth="1"/>
    <col min="11535" max="11771" width="8.5703125" style="44"/>
    <col min="11772" max="11772" width="5.5703125" style="44" customWidth="1"/>
    <col min="11773" max="11773" width="13.7109375" style="44" customWidth="1"/>
    <col min="11774" max="11774" width="29" style="44" customWidth="1"/>
    <col min="11775" max="11775" width="14.42578125" style="44" customWidth="1"/>
    <col min="11776" max="11776" width="17.5703125" style="44" customWidth="1"/>
    <col min="11777" max="11777" width="17.7109375" style="44" customWidth="1"/>
    <col min="11778" max="11778" width="19.5703125" style="44" customWidth="1"/>
    <col min="11779" max="11779" width="21" style="44" customWidth="1"/>
    <col min="11780" max="11780" width="18.28515625" style="44" customWidth="1"/>
    <col min="11781" max="11783" width="16.5703125" style="44" customWidth="1"/>
    <col min="11784" max="11784" width="15.28515625" style="44" customWidth="1"/>
    <col min="11785" max="11785" width="25.5703125" style="44" customWidth="1"/>
    <col min="11786" max="11786" width="8.5703125" style="44"/>
    <col min="11787" max="11787" width="12" style="44" customWidth="1"/>
    <col min="11788" max="11788" width="11.42578125" style="44" customWidth="1"/>
    <col min="11789" max="11790" width="12" style="44" customWidth="1"/>
    <col min="11791" max="12027" width="8.5703125" style="44"/>
    <col min="12028" max="12028" width="5.5703125" style="44" customWidth="1"/>
    <col min="12029" max="12029" width="13.7109375" style="44" customWidth="1"/>
    <col min="12030" max="12030" width="29" style="44" customWidth="1"/>
    <col min="12031" max="12031" width="14.42578125" style="44" customWidth="1"/>
    <col min="12032" max="12032" width="17.5703125" style="44" customWidth="1"/>
    <col min="12033" max="12033" width="17.7109375" style="44" customWidth="1"/>
    <col min="12034" max="12034" width="19.5703125" style="44" customWidth="1"/>
    <col min="12035" max="12035" width="21" style="44" customWidth="1"/>
    <col min="12036" max="12036" width="18.28515625" style="44" customWidth="1"/>
    <col min="12037" max="12039" width="16.5703125" style="44" customWidth="1"/>
    <col min="12040" max="12040" width="15.28515625" style="44" customWidth="1"/>
    <col min="12041" max="12041" width="25.5703125" style="44" customWidth="1"/>
    <col min="12042" max="12042" width="8.5703125" style="44"/>
    <col min="12043" max="12043" width="12" style="44" customWidth="1"/>
    <col min="12044" max="12044" width="11.42578125" style="44" customWidth="1"/>
    <col min="12045" max="12046" width="12" style="44" customWidth="1"/>
    <col min="12047" max="12283" width="8.5703125" style="44"/>
    <col min="12284" max="12284" width="5.5703125" style="44" customWidth="1"/>
    <col min="12285" max="12285" width="13.7109375" style="44" customWidth="1"/>
    <col min="12286" max="12286" width="29" style="44" customWidth="1"/>
    <col min="12287" max="12287" width="14.42578125" style="44" customWidth="1"/>
    <col min="12288" max="12288" width="17.5703125" style="44" customWidth="1"/>
    <col min="12289" max="12289" width="17.7109375" style="44" customWidth="1"/>
    <col min="12290" max="12290" width="19.5703125" style="44" customWidth="1"/>
    <col min="12291" max="12291" width="21" style="44" customWidth="1"/>
    <col min="12292" max="12292" width="18.28515625" style="44" customWidth="1"/>
    <col min="12293" max="12295" width="16.5703125" style="44" customWidth="1"/>
    <col min="12296" max="12296" width="15.28515625" style="44" customWidth="1"/>
    <col min="12297" max="12297" width="25.5703125" style="44" customWidth="1"/>
    <col min="12298" max="12298" width="8.5703125" style="44"/>
    <col min="12299" max="12299" width="12" style="44" customWidth="1"/>
    <col min="12300" max="12300" width="11.42578125" style="44" customWidth="1"/>
    <col min="12301" max="12302" width="12" style="44" customWidth="1"/>
    <col min="12303" max="12539" width="8.5703125" style="44"/>
    <col min="12540" max="12540" width="5.5703125" style="44" customWidth="1"/>
    <col min="12541" max="12541" width="13.7109375" style="44" customWidth="1"/>
    <col min="12542" max="12542" width="29" style="44" customWidth="1"/>
    <col min="12543" max="12543" width="14.42578125" style="44" customWidth="1"/>
    <col min="12544" max="12544" width="17.5703125" style="44" customWidth="1"/>
    <col min="12545" max="12545" width="17.7109375" style="44" customWidth="1"/>
    <col min="12546" max="12546" width="19.5703125" style="44" customWidth="1"/>
    <col min="12547" max="12547" width="21" style="44" customWidth="1"/>
    <col min="12548" max="12548" width="18.28515625" style="44" customWidth="1"/>
    <col min="12549" max="12551" width="16.5703125" style="44" customWidth="1"/>
    <col min="12552" max="12552" width="15.28515625" style="44" customWidth="1"/>
    <col min="12553" max="12553" width="25.5703125" style="44" customWidth="1"/>
    <col min="12554" max="12554" width="8.5703125" style="44"/>
    <col min="12555" max="12555" width="12" style="44" customWidth="1"/>
    <col min="12556" max="12556" width="11.42578125" style="44" customWidth="1"/>
    <col min="12557" max="12558" width="12" style="44" customWidth="1"/>
    <col min="12559" max="12795" width="8.5703125" style="44"/>
    <col min="12796" max="12796" width="5.5703125" style="44" customWidth="1"/>
    <col min="12797" max="12797" width="13.7109375" style="44" customWidth="1"/>
    <col min="12798" max="12798" width="29" style="44" customWidth="1"/>
    <col min="12799" max="12799" width="14.42578125" style="44" customWidth="1"/>
    <col min="12800" max="12800" width="17.5703125" style="44" customWidth="1"/>
    <col min="12801" max="12801" width="17.7109375" style="44" customWidth="1"/>
    <col min="12802" max="12802" width="19.5703125" style="44" customWidth="1"/>
    <col min="12803" max="12803" width="21" style="44" customWidth="1"/>
    <col min="12804" max="12804" width="18.28515625" style="44" customWidth="1"/>
    <col min="12805" max="12807" width="16.5703125" style="44" customWidth="1"/>
    <col min="12808" max="12808" width="15.28515625" style="44" customWidth="1"/>
    <col min="12809" max="12809" width="25.5703125" style="44" customWidth="1"/>
    <col min="12810" max="12810" width="8.5703125" style="44"/>
    <col min="12811" max="12811" width="12" style="44" customWidth="1"/>
    <col min="12812" max="12812" width="11.42578125" style="44" customWidth="1"/>
    <col min="12813" max="12814" width="12" style="44" customWidth="1"/>
    <col min="12815" max="13051" width="8.5703125" style="44"/>
    <col min="13052" max="13052" width="5.5703125" style="44" customWidth="1"/>
    <col min="13053" max="13053" width="13.7109375" style="44" customWidth="1"/>
    <col min="13054" max="13054" width="29" style="44" customWidth="1"/>
    <col min="13055" max="13055" width="14.42578125" style="44" customWidth="1"/>
    <col min="13056" max="13056" width="17.5703125" style="44" customWidth="1"/>
    <col min="13057" max="13057" width="17.7109375" style="44" customWidth="1"/>
    <col min="13058" max="13058" width="19.5703125" style="44" customWidth="1"/>
    <col min="13059" max="13059" width="21" style="44" customWidth="1"/>
    <col min="13060" max="13060" width="18.28515625" style="44" customWidth="1"/>
    <col min="13061" max="13063" width="16.5703125" style="44" customWidth="1"/>
    <col min="13064" max="13064" width="15.28515625" style="44" customWidth="1"/>
    <col min="13065" max="13065" width="25.5703125" style="44" customWidth="1"/>
    <col min="13066" max="13066" width="8.5703125" style="44"/>
    <col min="13067" max="13067" width="12" style="44" customWidth="1"/>
    <col min="13068" max="13068" width="11.42578125" style="44" customWidth="1"/>
    <col min="13069" max="13070" width="12" style="44" customWidth="1"/>
    <col min="13071" max="13307" width="8.5703125" style="44"/>
    <col min="13308" max="13308" width="5.5703125" style="44" customWidth="1"/>
    <col min="13309" max="13309" width="13.7109375" style="44" customWidth="1"/>
    <col min="13310" max="13310" width="29" style="44" customWidth="1"/>
    <col min="13311" max="13311" width="14.42578125" style="44" customWidth="1"/>
    <col min="13312" max="13312" width="17.5703125" style="44" customWidth="1"/>
    <col min="13313" max="13313" width="17.7109375" style="44" customWidth="1"/>
    <col min="13314" max="13314" width="19.5703125" style="44" customWidth="1"/>
    <col min="13315" max="13315" width="21" style="44" customWidth="1"/>
    <col min="13316" max="13316" width="18.28515625" style="44" customWidth="1"/>
    <col min="13317" max="13319" width="16.5703125" style="44" customWidth="1"/>
    <col min="13320" max="13320" width="15.28515625" style="44" customWidth="1"/>
    <col min="13321" max="13321" width="25.5703125" style="44" customWidth="1"/>
    <col min="13322" max="13322" width="8.5703125" style="44"/>
    <col min="13323" max="13323" width="12" style="44" customWidth="1"/>
    <col min="13324" max="13324" width="11.42578125" style="44" customWidth="1"/>
    <col min="13325" max="13326" width="12" style="44" customWidth="1"/>
    <col min="13327" max="13563" width="8.5703125" style="44"/>
    <col min="13564" max="13564" width="5.5703125" style="44" customWidth="1"/>
    <col min="13565" max="13565" width="13.7109375" style="44" customWidth="1"/>
    <col min="13566" max="13566" width="29" style="44" customWidth="1"/>
    <col min="13567" max="13567" width="14.42578125" style="44" customWidth="1"/>
    <col min="13568" max="13568" width="17.5703125" style="44" customWidth="1"/>
    <col min="13569" max="13569" width="17.7109375" style="44" customWidth="1"/>
    <col min="13570" max="13570" width="19.5703125" style="44" customWidth="1"/>
    <col min="13571" max="13571" width="21" style="44" customWidth="1"/>
    <col min="13572" max="13572" width="18.28515625" style="44" customWidth="1"/>
    <col min="13573" max="13575" width="16.5703125" style="44" customWidth="1"/>
    <col min="13576" max="13576" width="15.28515625" style="44" customWidth="1"/>
    <col min="13577" max="13577" width="25.5703125" style="44" customWidth="1"/>
    <col min="13578" max="13578" width="8.5703125" style="44"/>
    <col min="13579" max="13579" width="12" style="44" customWidth="1"/>
    <col min="13580" max="13580" width="11.42578125" style="44" customWidth="1"/>
    <col min="13581" max="13582" width="12" style="44" customWidth="1"/>
    <col min="13583" max="13819" width="8.5703125" style="44"/>
    <col min="13820" max="13820" width="5.5703125" style="44" customWidth="1"/>
    <col min="13821" max="13821" width="13.7109375" style="44" customWidth="1"/>
    <col min="13822" max="13822" width="29" style="44" customWidth="1"/>
    <col min="13823" max="13823" width="14.42578125" style="44" customWidth="1"/>
    <col min="13824" max="13824" width="17.5703125" style="44" customWidth="1"/>
    <col min="13825" max="13825" width="17.7109375" style="44" customWidth="1"/>
    <col min="13826" max="13826" width="19.5703125" style="44" customWidth="1"/>
    <col min="13827" max="13827" width="21" style="44" customWidth="1"/>
    <col min="13828" max="13828" width="18.28515625" style="44" customWidth="1"/>
    <col min="13829" max="13831" width="16.5703125" style="44" customWidth="1"/>
    <col min="13832" max="13832" width="15.28515625" style="44" customWidth="1"/>
    <col min="13833" max="13833" width="25.5703125" style="44" customWidth="1"/>
    <col min="13834" max="13834" width="8.5703125" style="44"/>
    <col min="13835" max="13835" width="12" style="44" customWidth="1"/>
    <col min="13836" max="13836" width="11.42578125" style="44" customWidth="1"/>
    <col min="13837" max="13838" width="12" style="44" customWidth="1"/>
    <col min="13839" max="14075" width="8.5703125" style="44"/>
    <col min="14076" max="14076" width="5.5703125" style="44" customWidth="1"/>
    <col min="14077" max="14077" width="13.7109375" style="44" customWidth="1"/>
    <col min="14078" max="14078" width="29" style="44" customWidth="1"/>
    <col min="14079" max="14079" width="14.42578125" style="44" customWidth="1"/>
    <col min="14080" max="14080" width="17.5703125" style="44" customWidth="1"/>
    <col min="14081" max="14081" width="17.7109375" style="44" customWidth="1"/>
    <col min="14082" max="14082" width="19.5703125" style="44" customWidth="1"/>
    <col min="14083" max="14083" width="21" style="44" customWidth="1"/>
    <col min="14084" max="14084" width="18.28515625" style="44" customWidth="1"/>
    <col min="14085" max="14087" width="16.5703125" style="44" customWidth="1"/>
    <col min="14088" max="14088" width="15.28515625" style="44" customWidth="1"/>
    <col min="14089" max="14089" width="25.5703125" style="44" customWidth="1"/>
    <col min="14090" max="14090" width="8.5703125" style="44"/>
    <col min="14091" max="14091" width="12" style="44" customWidth="1"/>
    <col min="14092" max="14092" width="11.42578125" style="44" customWidth="1"/>
    <col min="14093" max="14094" width="12" style="44" customWidth="1"/>
    <col min="14095" max="14331" width="8.5703125" style="44"/>
    <col min="14332" max="14332" width="5.5703125" style="44" customWidth="1"/>
    <col min="14333" max="14333" width="13.7109375" style="44" customWidth="1"/>
    <col min="14334" max="14334" width="29" style="44" customWidth="1"/>
    <col min="14335" max="14335" width="14.42578125" style="44" customWidth="1"/>
    <col min="14336" max="14336" width="17.5703125" style="44" customWidth="1"/>
    <col min="14337" max="14337" width="17.7109375" style="44" customWidth="1"/>
    <col min="14338" max="14338" width="19.5703125" style="44" customWidth="1"/>
    <col min="14339" max="14339" width="21" style="44" customWidth="1"/>
    <col min="14340" max="14340" width="18.28515625" style="44" customWidth="1"/>
    <col min="14341" max="14343" width="16.5703125" style="44" customWidth="1"/>
    <col min="14344" max="14344" width="15.28515625" style="44" customWidth="1"/>
    <col min="14345" max="14345" width="25.5703125" style="44" customWidth="1"/>
    <col min="14346" max="14346" width="8.5703125" style="44"/>
    <col min="14347" max="14347" width="12" style="44" customWidth="1"/>
    <col min="14348" max="14348" width="11.42578125" style="44" customWidth="1"/>
    <col min="14349" max="14350" width="12" style="44" customWidth="1"/>
    <col min="14351" max="14587" width="8.5703125" style="44"/>
    <col min="14588" max="14588" width="5.5703125" style="44" customWidth="1"/>
    <col min="14589" max="14589" width="13.7109375" style="44" customWidth="1"/>
    <col min="14590" max="14590" width="29" style="44" customWidth="1"/>
    <col min="14591" max="14591" width="14.42578125" style="44" customWidth="1"/>
    <col min="14592" max="14592" width="17.5703125" style="44" customWidth="1"/>
    <col min="14593" max="14593" width="17.7109375" style="44" customWidth="1"/>
    <col min="14594" max="14594" width="19.5703125" style="44" customWidth="1"/>
    <col min="14595" max="14595" width="21" style="44" customWidth="1"/>
    <col min="14596" max="14596" width="18.28515625" style="44" customWidth="1"/>
    <col min="14597" max="14599" width="16.5703125" style="44" customWidth="1"/>
    <col min="14600" max="14600" width="15.28515625" style="44" customWidth="1"/>
    <col min="14601" max="14601" width="25.5703125" style="44" customWidth="1"/>
    <col min="14602" max="14602" width="8.5703125" style="44"/>
    <col min="14603" max="14603" width="12" style="44" customWidth="1"/>
    <col min="14604" max="14604" width="11.42578125" style="44" customWidth="1"/>
    <col min="14605" max="14606" width="12" style="44" customWidth="1"/>
    <col min="14607" max="14843" width="8.5703125" style="44"/>
    <col min="14844" max="14844" width="5.5703125" style="44" customWidth="1"/>
    <col min="14845" max="14845" width="13.7109375" style="44" customWidth="1"/>
    <col min="14846" max="14846" width="29" style="44" customWidth="1"/>
    <col min="14847" max="14847" width="14.42578125" style="44" customWidth="1"/>
    <col min="14848" max="14848" width="17.5703125" style="44" customWidth="1"/>
    <col min="14849" max="14849" width="17.7109375" style="44" customWidth="1"/>
    <col min="14850" max="14850" width="19.5703125" style="44" customWidth="1"/>
    <col min="14851" max="14851" width="21" style="44" customWidth="1"/>
    <col min="14852" max="14852" width="18.28515625" style="44" customWidth="1"/>
    <col min="14853" max="14855" width="16.5703125" style="44" customWidth="1"/>
    <col min="14856" max="14856" width="15.28515625" style="44" customWidth="1"/>
    <col min="14857" max="14857" width="25.5703125" style="44" customWidth="1"/>
    <col min="14858" max="14858" width="8.5703125" style="44"/>
    <col min="14859" max="14859" width="12" style="44" customWidth="1"/>
    <col min="14860" max="14860" width="11.42578125" style="44" customWidth="1"/>
    <col min="14861" max="14862" width="12" style="44" customWidth="1"/>
    <col min="14863" max="15099" width="8.5703125" style="44"/>
    <col min="15100" max="15100" width="5.5703125" style="44" customWidth="1"/>
    <col min="15101" max="15101" width="13.7109375" style="44" customWidth="1"/>
    <col min="15102" max="15102" width="29" style="44" customWidth="1"/>
    <col min="15103" max="15103" width="14.42578125" style="44" customWidth="1"/>
    <col min="15104" max="15104" width="17.5703125" style="44" customWidth="1"/>
    <col min="15105" max="15105" width="17.7109375" style="44" customWidth="1"/>
    <col min="15106" max="15106" width="19.5703125" style="44" customWidth="1"/>
    <col min="15107" max="15107" width="21" style="44" customWidth="1"/>
    <col min="15108" max="15108" width="18.28515625" style="44" customWidth="1"/>
    <col min="15109" max="15111" width="16.5703125" style="44" customWidth="1"/>
    <col min="15112" max="15112" width="15.28515625" style="44" customWidth="1"/>
    <col min="15113" max="15113" width="25.5703125" style="44" customWidth="1"/>
    <col min="15114" max="15114" width="8.5703125" style="44"/>
    <col min="15115" max="15115" width="12" style="44" customWidth="1"/>
    <col min="15116" max="15116" width="11.42578125" style="44" customWidth="1"/>
    <col min="15117" max="15118" width="12" style="44" customWidth="1"/>
    <col min="15119" max="15355" width="8.5703125" style="44"/>
    <col min="15356" max="15356" width="5.5703125" style="44" customWidth="1"/>
    <col min="15357" max="15357" width="13.7109375" style="44" customWidth="1"/>
    <col min="15358" max="15358" width="29" style="44" customWidth="1"/>
    <col min="15359" max="15359" width="14.42578125" style="44" customWidth="1"/>
    <col min="15360" max="15360" width="17.5703125" style="44" customWidth="1"/>
    <col min="15361" max="15361" width="17.7109375" style="44" customWidth="1"/>
    <col min="15362" max="15362" width="19.5703125" style="44" customWidth="1"/>
    <col min="15363" max="15363" width="21" style="44" customWidth="1"/>
    <col min="15364" max="15364" width="18.28515625" style="44" customWidth="1"/>
    <col min="15365" max="15367" width="16.5703125" style="44" customWidth="1"/>
    <col min="15368" max="15368" width="15.28515625" style="44" customWidth="1"/>
    <col min="15369" max="15369" width="25.5703125" style="44" customWidth="1"/>
    <col min="15370" max="15370" width="8.5703125" style="44"/>
    <col min="15371" max="15371" width="12" style="44" customWidth="1"/>
    <col min="15372" max="15372" width="11.42578125" style="44" customWidth="1"/>
    <col min="15373" max="15374" width="12" style="44" customWidth="1"/>
    <col min="15375" max="15611" width="8.5703125" style="44"/>
    <col min="15612" max="15612" width="5.5703125" style="44" customWidth="1"/>
    <col min="15613" max="15613" width="13.7109375" style="44" customWidth="1"/>
    <col min="15614" max="15614" width="29" style="44" customWidth="1"/>
    <col min="15615" max="15615" width="14.42578125" style="44" customWidth="1"/>
    <col min="15616" max="15616" width="17.5703125" style="44" customWidth="1"/>
    <col min="15617" max="15617" width="17.7109375" style="44" customWidth="1"/>
    <col min="15618" max="15618" width="19.5703125" style="44" customWidth="1"/>
    <col min="15619" max="15619" width="21" style="44" customWidth="1"/>
    <col min="15620" max="15620" width="18.28515625" style="44" customWidth="1"/>
    <col min="15621" max="15623" width="16.5703125" style="44" customWidth="1"/>
    <col min="15624" max="15624" width="15.28515625" style="44" customWidth="1"/>
    <col min="15625" max="15625" width="25.5703125" style="44" customWidth="1"/>
    <col min="15626" max="15626" width="8.5703125" style="44"/>
    <col min="15627" max="15627" width="12" style="44" customWidth="1"/>
    <col min="15628" max="15628" width="11.42578125" style="44" customWidth="1"/>
    <col min="15629" max="15630" width="12" style="44" customWidth="1"/>
    <col min="15631" max="15867" width="8.5703125" style="44"/>
    <col min="15868" max="15868" width="5.5703125" style="44" customWidth="1"/>
    <col min="15869" max="15869" width="13.7109375" style="44" customWidth="1"/>
    <col min="15870" max="15870" width="29" style="44" customWidth="1"/>
    <col min="15871" max="15871" width="14.42578125" style="44" customWidth="1"/>
    <col min="15872" max="15872" width="17.5703125" style="44" customWidth="1"/>
    <col min="15873" max="15873" width="17.7109375" style="44" customWidth="1"/>
    <col min="15874" max="15874" width="19.5703125" style="44" customWidth="1"/>
    <col min="15875" max="15875" width="21" style="44" customWidth="1"/>
    <col min="15876" max="15876" width="18.28515625" style="44" customWidth="1"/>
    <col min="15877" max="15879" width="16.5703125" style="44" customWidth="1"/>
    <col min="15880" max="15880" width="15.28515625" style="44" customWidth="1"/>
    <col min="15881" max="15881" width="25.5703125" style="44" customWidth="1"/>
    <col min="15882" max="15882" width="8.5703125" style="44"/>
    <col min="15883" max="15883" width="12" style="44" customWidth="1"/>
    <col min="15884" max="15884" width="11.42578125" style="44" customWidth="1"/>
    <col min="15885" max="15886" width="12" style="44" customWidth="1"/>
    <col min="15887" max="16123" width="8.5703125" style="44"/>
    <col min="16124" max="16124" width="5.5703125" style="44" customWidth="1"/>
    <col min="16125" max="16125" width="13.7109375" style="44" customWidth="1"/>
    <col min="16126" max="16126" width="29" style="44" customWidth="1"/>
    <col min="16127" max="16127" width="14.42578125" style="44" customWidth="1"/>
    <col min="16128" max="16128" width="17.5703125" style="44" customWidth="1"/>
    <col min="16129" max="16129" width="17.7109375" style="44" customWidth="1"/>
    <col min="16130" max="16130" width="19.5703125" style="44" customWidth="1"/>
    <col min="16131" max="16131" width="21" style="44" customWidth="1"/>
    <col min="16132" max="16132" width="18.28515625" style="44" customWidth="1"/>
    <col min="16133" max="16135" width="16.5703125" style="44" customWidth="1"/>
    <col min="16136" max="16136" width="15.28515625" style="44" customWidth="1"/>
    <col min="16137" max="16137" width="25.5703125" style="44" customWidth="1"/>
    <col min="16138" max="16138" width="8.5703125" style="44"/>
    <col min="16139" max="16139" width="12" style="44" customWidth="1"/>
    <col min="16140" max="16140" width="11.42578125" style="44" customWidth="1"/>
    <col min="16141" max="16142" width="12" style="44" customWidth="1"/>
    <col min="16143" max="16384" width="8.5703125" style="44"/>
  </cols>
  <sheetData>
    <row r="1" spans="1:14" ht="28.5" customHeight="1" x14ac:dyDescent="0.3">
      <c r="A1" s="493" t="s">
        <v>0</v>
      </c>
      <c r="B1" s="494"/>
      <c r="C1" s="494"/>
      <c r="D1" s="502"/>
      <c r="E1" s="502"/>
      <c r="F1" s="503"/>
      <c r="H1" s="483" t="s">
        <v>308</v>
      </c>
      <c r="I1" s="484"/>
      <c r="J1" s="484"/>
      <c r="K1" s="485"/>
      <c r="L1" s="79"/>
    </row>
    <row r="2" spans="1:14" ht="28.5" customHeight="1" x14ac:dyDescent="0.3">
      <c r="A2" s="495" t="s">
        <v>2</v>
      </c>
      <c r="B2" s="496"/>
      <c r="C2" s="496"/>
      <c r="D2" s="500"/>
      <c r="E2" s="500"/>
      <c r="F2" s="501"/>
      <c r="H2" s="486"/>
      <c r="I2" s="487"/>
      <c r="J2" s="487"/>
      <c r="K2" s="488"/>
    </row>
    <row r="3" spans="1:14" ht="28.5" customHeight="1" thickBot="1" x14ac:dyDescent="0.35">
      <c r="A3" s="497" t="s">
        <v>3</v>
      </c>
      <c r="B3" s="498"/>
      <c r="C3" s="498"/>
      <c r="D3" s="470"/>
      <c r="E3" s="471"/>
      <c r="F3" s="472"/>
      <c r="H3" s="489"/>
      <c r="I3" s="490"/>
      <c r="J3" s="490"/>
      <c r="K3" s="491"/>
    </row>
    <row r="4" spans="1:14" ht="14.25" customHeight="1" x14ac:dyDescent="0.3">
      <c r="A4" s="56"/>
      <c r="B4" s="56"/>
      <c r="C4" s="56"/>
      <c r="D4" s="56"/>
      <c r="E4" s="57"/>
      <c r="F4" s="57"/>
      <c r="G4" s="56"/>
      <c r="H4" s="56"/>
      <c r="I4" s="56"/>
      <c r="J4" s="58"/>
      <c r="K4" s="58"/>
    </row>
    <row r="5" spans="1:14" x14ac:dyDescent="0.3">
      <c r="A5" s="499" t="s">
        <v>288</v>
      </c>
      <c r="B5" s="499"/>
      <c r="C5" s="499"/>
      <c r="D5" s="499"/>
      <c r="E5" s="499"/>
      <c r="F5" s="499"/>
      <c r="G5" s="499"/>
      <c r="H5" s="499"/>
      <c r="I5" s="499"/>
      <c r="J5" s="499"/>
      <c r="K5" s="499"/>
    </row>
    <row r="6" spans="1:14" ht="90.6" customHeight="1" x14ac:dyDescent="0.3">
      <c r="A6" s="492" t="s">
        <v>5</v>
      </c>
      <c r="B6" s="59" t="s">
        <v>6</v>
      </c>
      <c r="C6" s="59" t="s">
        <v>204</v>
      </c>
      <c r="D6" s="424" t="s">
        <v>160</v>
      </c>
      <c r="E6" s="59"/>
      <c r="F6" s="59"/>
      <c r="G6" s="59" t="s">
        <v>25</v>
      </c>
      <c r="H6" s="59" t="s">
        <v>76</v>
      </c>
      <c r="I6" s="360" t="s">
        <v>26</v>
      </c>
      <c r="J6" s="59" t="s">
        <v>35</v>
      </c>
      <c r="K6" s="60" t="s">
        <v>34</v>
      </c>
    </row>
    <row r="7" spans="1:14" s="234" customFormat="1" ht="28.5" customHeight="1" x14ac:dyDescent="0.25">
      <c r="A7" s="492"/>
      <c r="B7" s="61" t="s">
        <v>7</v>
      </c>
      <c r="C7" s="62">
        <v>63807.87</v>
      </c>
      <c r="D7" s="362">
        <f>49.08*13</f>
        <v>638.04</v>
      </c>
      <c r="E7" s="363"/>
      <c r="F7" s="363"/>
      <c r="G7" s="65">
        <f>+C7+D7</f>
        <v>64445.91</v>
      </c>
      <c r="H7" s="66">
        <f>G7*38.38%</f>
        <v>24734.340258000004</v>
      </c>
      <c r="I7" s="364">
        <f>+ROUND(+G7+H7,2)</f>
        <v>89180.25</v>
      </c>
      <c r="J7" s="231">
        <v>1</v>
      </c>
      <c r="K7" s="232">
        <f>+ROUND(J7*I7,2)</f>
        <v>89180.25</v>
      </c>
      <c r="L7" s="233"/>
    </row>
    <row r="8" spans="1:14" s="234" customFormat="1" ht="28.5" customHeight="1" x14ac:dyDescent="0.25">
      <c r="A8" s="492"/>
      <c r="B8" s="61" t="s">
        <v>8</v>
      </c>
      <c r="C8" s="62">
        <v>50005.77</v>
      </c>
      <c r="D8" s="425">
        <f>38.47*13</f>
        <v>500.11</v>
      </c>
      <c r="E8" s="363"/>
      <c r="F8" s="363"/>
      <c r="G8" s="65">
        <f>+C8+D8</f>
        <v>50505.88</v>
      </c>
      <c r="H8" s="66">
        <f>G8*38.38%</f>
        <v>19384.156744</v>
      </c>
      <c r="I8" s="364">
        <f>+ROUND(+G8+H8,2)</f>
        <v>69890.039999999994</v>
      </c>
      <c r="J8" s="231">
        <v>17</v>
      </c>
      <c r="K8" s="232">
        <f>+ROUND(J8*I8,2)</f>
        <v>1188130.68</v>
      </c>
      <c r="L8" s="233"/>
      <c r="N8" s="236"/>
    </row>
    <row r="9" spans="1:14" ht="6" customHeight="1" x14ac:dyDescent="0.3">
      <c r="A9" s="71"/>
      <c r="B9" s="72"/>
      <c r="C9" s="73"/>
      <c r="D9" s="73"/>
      <c r="E9" s="73"/>
      <c r="F9" s="73"/>
      <c r="G9" s="73"/>
      <c r="H9" s="73"/>
      <c r="I9" s="73"/>
      <c r="J9" s="130"/>
      <c r="K9" s="73"/>
      <c r="L9" s="69"/>
      <c r="N9" s="52"/>
    </row>
    <row r="10" spans="1:14" ht="94.5" customHeight="1" x14ac:dyDescent="0.3">
      <c r="A10" s="492" t="s">
        <v>9</v>
      </c>
      <c r="B10" s="74"/>
      <c r="C10" s="59" t="s">
        <v>134</v>
      </c>
      <c r="D10" s="59" t="s">
        <v>160</v>
      </c>
      <c r="E10" s="59" t="s">
        <v>27</v>
      </c>
      <c r="F10" s="59" t="s">
        <v>28</v>
      </c>
      <c r="G10" s="59" t="s">
        <v>10</v>
      </c>
      <c r="H10" s="59" t="s">
        <v>29</v>
      </c>
      <c r="I10" s="360" t="s">
        <v>26</v>
      </c>
      <c r="J10" s="131" t="s">
        <v>35</v>
      </c>
      <c r="K10" s="60" t="s">
        <v>34</v>
      </c>
      <c r="L10" s="69"/>
      <c r="N10" s="52"/>
    </row>
    <row r="11" spans="1:14" s="234" customFormat="1" ht="28.5" customHeight="1" x14ac:dyDescent="0.25">
      <c r="A11" s="492"/>
      <c r="B11" s="235" t="s">
        <v>66</v>
      </c>
      <c r="C11" s="365">
        <f>34634.49/12*13</f>
        <v>37520.697500000002</v>
      </c>
      <c r="D11" s="365">
        <f>28.86*13</f>
        <v>375.18</v>
      </c>
      <c r="E11" s="365"/>
      <c r="F11" s="365"/>
      <c r="G11" s="365">
        <f>+C11+D11+E11+F11</f>
        <v>37895.877500000002</v>
      </c>
      <c r="H11" s="365">
        <f>+(C11+D11+E11)*38.38%+(F11*32.7%)</f>
        <v>14544.437784500002</v>
      </c>
      <c r="I11" s="364" t="str">
        <f>+IF(E11&lt;&gt;0,+ROUND(+G11+H11,2),"0")</f>
        <v>0</v>
      </c>
      <c r="J11" s="237"/>
      <c r="K11" s="232">
        <f>+ROUND(J11*I11,2)</f>
        <v>0</v>
      </c>
      <c r="L11" s="233"/>
      <c r="N11" s="236"/>
    </row>
    <row r="12" spans="1:14" ht="6" customHeight="1" x14ac:dyDescent="0.3">
      <c r="A12" s="492"/>
      <c r="B12" s="72"/>
      <c r="C12" s="73"/>
      <c r="D12" s="73"/>
      <c r="E12" s="73"/>
      <c r="F12" s="73"/>
      <c r="G12" s="73"/>
      <c r="H12" s="73"/>
      <c r="I12" s="73"/>
      <c r="J12" s="130"/>
      <c r="K12" s="73"/>
      <c r="L12" s="69"/>
      <c r="N12" s="52"/>
    </row>
    <row r="13" spans="1:14" ht="96" customHeight="1" x14ac:dyDescent="0.3">
      <c r="A13" s="492"/>
      <c r="B13" s="74"/>
      <c r="C13" s="59" t="s">
        <v>134</v>
      </c>
      <c r="D13" s="59" t="s">
        <v>160</v>
      </c>
      <c r="E13" s="59" t="s">
        <v>251</v>
      </c>
      <c r="F13" s="59"/>
      <c r="G13" s="59" t="s">
        <v>32</v>
      </c>
      <c r="H13" s="59" t="s">
        <v>76</v>
      </c>
      <c r="I13" s="360" t="s">
        <v>26</v>
      </c>
      <c r="J13" s="131" t="s">
        <v>35</v>
      </c>
      <c r="K13" s="60" t="s">
        <v>34</v>
      </c>
      <c r="L13" s="69"/>
      <c r="N13" s="52"/>
    </row>
    <row r="14" spans="1:14" s="234" customFormat="1" ht="28.5" customHeight="1" x14ac:dyDescent="0.3">
      <c r="A14" s="492"/>
      <c r="B14" s="235" t="s">
        <v>11</v>
      </c>
      <c r="C14" s="62">
        <f>ROUND(25363.13/12*13,2)</f>
        <v>27476.720000000001</v>
      </c>
      <c r="D14" s="361">
        <f>21.14*13</f>
        <v>274.82</v>
      </c>
      <c r="E14" s="361"/>
      <c r="F14" s="75"/>
      <c r="G14" s="361">
        <f>+F14+D14+C14+E14</f>
        <v>27751.54</v>
      </c>
      <c r="H14" s="66">
        <f>G14*38.38%</f>
        <v>10651.041052</v>
      </c>
      <c r="I14" s="364">
        <f>+ROUND(+G14+H14,2)</f>
        <v>38402.58</v>
      </c>
      <c r="J14" s="237">
        <v>141</v>
      </c>
      <c r="K14" s="232">
        <f>+ROUND(J14*I14,2)</f>
        <v>5414763.7800000003</v>
      </c>
      <c r="L14" s="233"/>
    </row>
    <row r="15" spans="1:14" s="234" customFormat="1" ht="28.5" customHeight="1" x14ac:dyDescent="0.3">
      <c r="A15" s="492"/>
      <c r="B15" s="235" t="s">
        <v>12</v>
      </c>
      <c r="C15" s="62">
        <f>+ROUND(20884.37/12*13,2)</f>
        <v>22624.73</v>
      </c>
      <c r="D15" s="361">
        <f>17.4*13</f>
        <v>226.2</v>
      </c>
      <c r="E15" s="361"/>
      <c r="F15" s="75"/>
      <c r="G15" s="361">
        <f>+F15+D15+C15+E15</f>
        <v>22850.93</v>
      </c>
      <c r="H15" s="66">
        <f>G15*38.38%</f>
        <v>8770.1869340000012</v>
      </c>
      <c r="I15" s="364">
        <f>+ROUND(+G15+H15,2)</f>
        <v>31621.119999999999</v>
      </c>
      <c r="J15" s="237">
        <v>251</v>
      </c>
      <c r="K15" s="232">
        <f>+ROUND(J15*I15,2)</f>
        <v>7936901.1200000001</v>
      </c>
      <c r="L15" s="233"/>
      <c r="N15" s="83"/>
    </row>
    <row r="16" spans="1:14" s="234" customFormat="1" ht="28.5" customHeight="1" x14ac:dyDescent="0.3">
      <c r="A16" s="492"/>
      <c r="B16" s="235" t="s">
        <v>13</v>
      </c>
      <c r="C16" s="62">
        <f>+ROUND(19847.64/12*13,2)</f>
        <v>21501.61</v>
      </c>
      <c r="D16" s="361">
        <f>16.54*13</f>
        <v>215.01999999999998</v>
      </c>
      <c r="E16" s="361"/>
      <c r="F16" s="75"/>
      <c r="G16" s="361">
        <f>+F16+D16+C16+E16</f>
        <v>21716.63</v>
      </c>
      <c r="H16" s="66">
        <f>G16*38.38%</f>
        <v>8334.8425940000016</v>
      </c>
      <c r="I16" s="364">
        <f>+ROUND(+G16+H16,2)</f>
        <v>30051.47</v>
      </c>
      <c r="J16" s="237">
        <v>100</v>
      </c>
      <c r="K16" s="232">
        <f>+ROUND(J16*I16,2)</f>
        <v>3005147</v>
      </c>
      <c r="L16" s="233"/>
    </row>
    <row r="17" spans="2:13" ht="35.25" customHeight="1" x14ac:dyDescent="0.3">
      <c r="C17" s="69"/>
      <c r="D17" s="69"/>
      <c r="E17" s="69"/>
      <c r="F17" s="69"/>
      <c r="G17" s="69"/>
      <c r="H17" s="69"/>
      <c r="I17" s="36" t="s">
        <v>14</v>
      </c>
      <c r="J17" s="132">
        <f>+SUM(J7:J16)</f>
        <v>510</v>
      </c>
      <c r="K17" s="82">
        <f>+SUM(K7:K16)</f>
        <v>17634122.829999998</v>
      </c>
      <c r="L17" s="69"/>
    </row>
    <row r="18" spans="2:13" ht="18" customHeight="1" x14ac:dyDescent="0.3">
      <c r="C18" s="69"/>
      <c r="D18" s="69"/>
      <c r="E18" s="69"/>
      <c r="F18" s="69"/>
      <c r="G18" s="69"/>
      <c r="H18" s="69"/>
      <c r="I18" s="69"/>
      <c r="J18" s="69"/>
      <c r="K18" s="69"/>
      <c r="L18" s="69"/>
    </row>
    <row r="19" spans="2:13" ht="18" customHeight="1" x14ac:dyDescent="0.3">
      <c r="I19" s="45"/>
      <c r="J19" s="45"/>
      <c r="K19" s="45"/>
    </row>
    <row r="20" spans="2:13" ht="18" customHeight="1" x14ac:dyDescent="0.3">
      <c r="B20" s="506" t="s">
        <v>48</v>
      </c>
      <c r="C20" s="507"/>
      <c r="D20" s="507"/>
      <c r="E20" s="507"/>
      <c r="F20" s="507"/>
      <c r="G20" s="507"/>
      <c r="H20" s="507"/>
      <c r="I20" s="507"/>
      <c r="J20" s="507"/>
      <c r="K20" s="508"/>
      <c r="L20" s="83"/>
      <c r="M20" s="83"/>
    </row>
    <row r="21" spans="2:13" ht="20.25" customHeight="1" x14ac:dyDescent="0.3">
      <c r="B21" s="505" t="s">
        <v>67</v>
      </c>
      <c r="C21" s="505"/>
      <c r="D21" s="505"/>
      <c r="E21" s="505"/>
      <c r="F21" s="505"/>
      <c r="G21" s="505"/>
      <c r="H21" s="505"/>
      <c r="I21" s="505"/>
      <c r="J21" s="505"/>
      <c r="K21" s="505"/>
      <c r="L21" s="84"/>
      <c r="M21" s="84"/>
    </row>
    <row r="22" spans="2:13" ht="46.5" customHeight="1" x14ac:dyDescent="0.3">
      <c r="B22" s="505" t="s">
        <v>75</v>
      </c>
      <c r="C22" s="505"/>
      <c r="D22" s="505"/>
      <c r="E22" s="505"/>
      <c r="F22" s="505"/>
      <c r="G22" s="505"/>
      <c r="H22" s="505"/>
      <c r="I22" s="505"/>
      <c r="J22" s="505"/>
      <c r="K22" s="505"/>
      <c r="L22" s="84"/>
      <c r="M22" s="84"/>
    </row>
    <row r="23" spans="2:13" ht="78.75" customHeight="1" x14ac:dyDescent="0.3">
      <c r="B23" s="505" t="s">
        <v>248</v>
      </c>
      <c r="C23" s="505"/>
      <c r="D23" s="505"/>
      <c r="E23" s="505"/>
      <c r="F23" s="505"/>
      <c r="G23" s="505"/>
      <c r="H23" s="505"/>
      <c r="I23" s="505"/>
      <c r="J23" s="505"/>
      <c r="K23" s="505"/>
      <c r="L23" s="84"/>
      <c r="M23" s="84"/>
    </row>
    <row r="24" spans="2:13" x14ac:dyDescent="0.3">
      <c r="B24" s="504"/>
      <c r="C24" s="504"/>
      <c r="D24" s="504"/>
      <c r="E24" s="504"/>
      <c r="F24" s="504"/>
      <c r="G24" s="504"/>
      <c r="H24" s="504"/>
      <c r="I24" s="504"/>
      <c r="J24" s="504"/>
      <c r="K24" s="504"/>
      <c r="L24" s="504"/>
      <c r="M24" s="504"/>
    </row>
  </sheetData>
  <sheetProtection selectLockedCells="1" selectUnlockedCells="1"/>
  <mergeCells count="15">
    <mergeCell ref="B24:M24"/>
    <mergeCell ref="B21:K21"/>
    <mergeCell ref="B22:K22"/>
    <mergeCell ref="B23:K23"/>
    <mergeCell ref="B20:K20"/>
    <mergeCell ref="H1:K1"/>
    <mergeCell ref="H2:K3"/>
    <mergeCell ref="A6:A8"/>
    <mergeCell ref="A10:A16"/>
    <mergeCell ref="A1:C1"/>
    <mergeCell ref="A2:C2"/>
    <mergeCell ref="A3:C3"/>
    <mergeCell ref="A5:K5"/>
    <mergeCell ref="D2:F2"/>
    <mergeCell ref="D1:F1"/>
  </mergeCells>
  <pageMargins left="0.2902777777777778" right="0.1701388888888889" top="0.35" bottom="0.45" header="0.51180555555555551" footer="0.51180555555555551"/>
  <pageSetup paperSize="9" scale="63" firstPageNumber="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63FF3-C133-440D-BC9C-5AA3966CBBFB}">
  <sheetPr>
    <tabColor theme="5"/>
    <pageSetUpPr fitToPage="1"/>
  </sheetPr>
  <dimension ref="A1:IJ41"/>
  <sheetViews>
    <sheetView showGridLines="0" zoomScale="80" zoomScaleNormal="80" workbookViewId="0">
      <selection activeCell="A31" sqref="A31:N31"/>
    </sheetView>
  </sheetViews>
  <sheetFormatPr defaultColWidth="8.5703125" defaultRowHeight="15.75" x14ac:dyDescent="0.25"/>
  <cols>
    <col min="1" max="1" width="11.7109375" style="168" customWidth="1"/>
    <col min="2" max="2" width="18" style="168" customWidth="1"/>
    <col min="3" max="3" width="22.7109375" style="171" customWidth="1"/>
    <col min="4" max="4" width="20.42578125" style="168" customWidth="1"/>
    <col min="5" max="5" width="22.28515625" style="168" bestFit="1" customWidth="1"/>
    <col min="6" max="6" width="17.7109375" style="169" customWidth="1"/>
    <col min="7" max="11" width="17.7109375" style="168" customWidth="1"/>
    <col min="12" max="12" width="19.7109375" style="168" customWidth="1"/>
    <col min="13" max="13" width="19.7109375" style="169" customWidth="1"/>
    <col min="14" max="14" width="2.28515625" style="168" customWidth="1"/>
    <col min="15" max="15" width="2.5703125" customWidth="1"/>
    <col min="16" max="18" width="11.42578125" style="168" customWidth="1"/>
    <col min="19" max="254" width="8.5703125" style="168"/>
    <col min="255" max="256" width="12.7109375" style="168" customWidth="1"/>
    <col min="257" max="259" width="22.7109375" style="168" customWidth="1"/>
    <col min="260" max="261" width="17.7109375" style="168" customWidth="1"/>
    <col min="262" max="263" width="20.5703125" style="168" customWidth="1"/>
    <col min="264" max="265" width="17.7109375" style="168" customWidth="1"/>
    <col min="266" max="266" width="6" style="168" customWidth="1"/>
    <col min="267" max="510" width="8.5703125" style="168"/>
    <col min="511" max="512" width="12.7109375" style="168" customWidth="1"/>
    <col min="513" max="515" width="22.7109375" style="168" customWidth="1"/>
    <col min="516" max="517" width="17.7109375" style="168" customWidth="1"/>
    <col min="518" max="519" width="20.5703125" style="168" customWidth="1"/>
    <col min="520" max="521" width="17.7109375" style="168" customWidth="1"/>
    <col min="522" max="522" width="6" style="168" customWidth="1"/>
    <col min="523" max="766" width="8.5703125" style="168"/>
    <col min="767" max="768" width="12.7109375" style="168" customWidth="1"/>
    <col min="769" max="771" width="22.7109375" style="168" customWidth="1"/>
    <col min="772" max="773" width="17.7109375" style="168" customWidth="1"/>
    <col min="774" max="775" width="20.5703125" style="168" customWidth="1"/>
    <col min="776" max="777" width="17.7109375" style="168" customWidth="1"/>
    <col min="778" max="778" width="6" style="168" customWidth="1"/>
    <col min="779" max="1022" width="8.5703125" style="168"/>
    <col min="1023" max="1024" width="12.7109375" style="168" customWidth="1"/>
    <col min="1025" max="1027" width="22.7109375" style="168" customWidth="1"/>
    <col min="1028" max="1029" width="17.7109375" style="168" customWidth="1"/>
    <col min="1030" max="1031" width="20.5703125" style="168" customWidth="1"/>
    <col min="1032" max="1033" width="17.7109375" style="168" customWidth="1"/>
    <col min="1034" max="1034" width="6" style="168" customWidth="1"/>
    <col min="1035" max="1278" width="8.5703125" style="168"/>
    <col min="1279" max="1280" width="12.7109375" style="168" customWidth="1"/>
    <col min="1281" max="1283" width="22.7109375" style="168" customWidth="1"/>
    <col min="1284" max="1285" width="17.7109375" style="168" customWidth="1"/>
    <col min="1286" max="1287" width="20.5703125" style="168" customWidth="1"/>
    <col min="1288" max="1289" width="17.7109375" style="168" customWidth="1"/>
    <col min="1290" max="1290" width="6" style="168" customWidth="1"/>
    <col min="1291" max="1534" width="8.5703125" style="168"/>
    <col min="1535" max="1536" width="12.7109375" style="168" customWidth="1"/>
    <col min="1537" max="1539" width="22.7109375" style="168" customWidth="1"/>
    <col min="1540" max="1541" width="17.7109375" style="168" customWidth="1"/>
    <col min="1542" max="1543" width="20.5703125" style="168" customWidth="1"/>
    <col min="1544" max="1545" width="17.7109375" style="168" customWidth="1"/>
    <col min="1546" max="1546" width="6" style="168" customWidth="1"/>
    <col min="1547" max="1790" width="8.5703125" style="168"/>
    <col min="1791" max="1792" width="12.7109375" style="168" customWidth="1"/>
    <col min="1793" max="1795" width="22.7109375" style="168" customWidth="1"/>
    <col min="1796" max="1797" width="17.7109375" style="168" customWidth="1"/>
    <col min="1798" max="1799" width="20.5703125" style="168" customWidth="1"/>
    <col min="1800" max="1801" width="17.7109375" style="168" customWidth="1"/>
    <col min="1802" max="1802" width="6" style="168" customWidth="1"/>
    <col min="1803" max="2046" width="8.5703125" style="168"/>
    <col min="2047" max="2048" width="12.7109375" style="168" customWidth="1"/>
    <col min="2049" max="2051" width="22.7109375" style="168" customWidth="1"/>
    <col min="2052" max="2053" width="17.7109375" style="168" customWidth="1"/>
    <col min="2054" max="2055" width="20.5703125" style="168" customWidth="1"/>
    <col min="2056" max="2057" width="17.7109375" style="168" customWidth="1"/>
    <col min="2058" max="2058" width="6" style="168" customWidth="1"/>
    <col min="2059" max="2302" width="8.5703125" style="168"/>
    <col min="2303" max="2304" width="12.7109375" style="168" customWidth="1"/>
    <col min="2305" max="2307" width="22.7109375" style="168" customWidth="1"/>
    <col min="2308" max="2309" width="17.7109375" style="168" customWidth="1"/>
    <col min="2310" max="2311" width="20.5703125" style="168" customWidth="1"/>
    <col min="2312" max="2313" width="17.7109375" style="168" customWidth="1"/>
    <col min="2314" max="2314" width="6" style="168" customWidth="1"/>
    <col min="2315" max="2558" width="8.5703125" style="168"/>
    <col min="2559" max="2560" width="12.7109375" style="168" customWidth="1"/>
    <col min="2561" max="2563" width="22.7109375" style="168" customWidth="1"/>
    <col min="2564" max="2565" width="17.7109375" style="168" customWidth="1"/>
    <col min="2566" max="2567" width="20.5703125" style="168" customWidth="1"/>
    <col min="2568" max="2569" width="17.7109375" style="168" customWidth="1"/>
    <col min="2570" max="2570" width="6" style="168" customWidth="1"/>
    <col min="2571" max="2814" width="8.5703125" style="168"/>
    <col min="2815" max="2816" width="12.7109375" style="168" customWidth="1"/>
    <col min="2817" max="2819" width="22.7109375" style="168" customWidth="1"/>
    <col min="2820" max="2821" width="17.7109375" style="168" customWidth="1"/>
    <col min="2822" max="2823" width="20.5703125" style="168" customWidth="1"/>
    <col min="2824" max="2825" width="17.7109375" style="168" customWidth="1"/>
    <col min="2826" max="2826" width="6" style="168" customWidth="1"/>
    <col min="2827" max="3070" width="8.5703125" style="168"/>
    <col min="3071" max="3072" width="12.7109375" style="168" customWidth="1"/>
    <col min="3073" max="3075" width="22.7109375" style="168" customWidth="1"/>
    <col min="3076" max="3077" width="17.7109375" style="168" customWidth="1"/>
    <col min="3078" max="3079" width="20.5703125" style="168" customWidth="1"/>
    <col min="3080" max="3081" width="17.7109375" style="168" customWidth="1"/>
    <col min="3082" max="3082" width="6" style="168" customWidth="1"/>
    <col min="3083" max="3326" width="8.5703125" style="168"/>
    <col min="3327" max="3328" width="12.7109375" style="168" customWidth="1"/>
    <col min="3329" max="3331" width="22.7109375" style="168" customWidth="1"/>
    <col min="3332" max="3333" width="17.7109375" style="168" customWidth="1"/>
    <col min="3334" max="3335" width="20.5703125" style="168" customWidth="1"/>
    <col min="3336" max="3337" width="17.7109375" style="168" customWidth="1"/>
    <col min="3338" max="3338" width="6" style="168" customWidth="1"/>
    <col min="3339" max="3582" width="8.5703125" style="168"/>
    <col min="3583" max="3584" width="12.7109375" style="168" customWidth="1"/>
    <col min="3585" max="3587" width="22.7109375" style="168" customWidth="1"/>
    <col min="3588" max="3589" width="17.7109375" style="168" customWidth="1"/>
    <col min="3590" max="3591" width="20.5703125" style="168" customWidth="1"/>
    <col min="3592" max="3593" width="17.7109375" style="168" customWidth="1"/>
    <col min="3594" max="3594" width="6" style="168" customWidth="1"/>
    <col min="3595" max="3838" width="8.5703125" style="168"/>
    <col min="3839" max="3840" width="12.7109375" style="168" customWidth="1"/>
    <col min="3841" max="3843" width="22.7109375" style="168" customWidth="1"/>
    <col min="3844" max="3845" width="17.7109375" style="168" customWidth="1"/>
    <col min="3846" max="3847" width="20.5703125" style="168" customWidth="1"/>
    <col min="3848" max="3849" width="17.7109375" style="168" customWidth="1"/>
    <col min="3850" max="3850" width="6" style="168" customWidth="1"/>
    <col min="3851" max="4094" width="8.5703125" style="168"/>
    <col min="4095" max="4096" width="12.7109375" style="168" customWidth="1"/>
    <col min="4097" max="4099" width="22.7109375" style="168" customWidth="1"/>
    <col min="4100" max="4101" width="17.7109375" style="168" customWidth="1"/>
    <col min="4102" max="4103" width="20.5703125" style="168" customWidth="1"/>
    <col min="4104" max="4105" width="17.7109375" style="168" customWidth="1"/>
    <col min="4106" max="4106" width="6" style="168" customWidth="1"/>
    <col min="4107" max="4350" width="8.5703125" style="168"/>
    <col min="4351" max="4352" width="12.7109375" style="168" customWidth="1"/>
    <col min="4353" max="4355" width="22.7109375" style="168" customWidth="1"/>
    <col min="4356" max="4357" width="17.7109375" style="168" customWidth="1"/>
    <col min="4358" max="4359" width="20.5703125" style="168" customWidth="1"/>
    <col min="4360" max="4361" width="17.7109375" style="168" customWidth="1"/>
    <col min="4362" max="4362" width="6" style="168" customWidth="1"/>
    <col min="4363" max="4606" width="8.5703125" style="168"/>
    <col min="4607" max="4608" width="12.7109375" style="168" customWidth="1"/>
    <col min="4609" max="4611" width="22.7109375" style="168" customWidth="1"/>
    <col min="4612" max="4613" width="17.7109375" style="168" customWidth="1"/>
    <col min="4614" max="4615" width="20.5703125" style="168" customWidth="1"/>
    <col min="4616" max="4617" width="17.7109375" style="168" customWidth="1"/>
    <col min="4618" max="4618" width="6" style="168" customWidth="1"/>
    <col min="4619" max="4862" width="8.5703125" style="168"/>
    <col min="4863" max="4864" width="12.7109375" style="168" customWidth="1"/>
    <col min="4865" max="4867" width="22.7109375" style="168" customWidth="1"/>
    <col min="4868" max="4869" width="17.7109375" style="168" customWidth="1"/>
    <col min="4870" max="4871" width="20.5703125" style="168" customWidth="1"/>
    <col min="4872" max="4873" width="17.7109375" style="168" customWidth="1"/>
    <col min="4874" max="4874" width="6" style="168" customWidth="1"/>
    <col min="4875" max="5118" width="8.5703125" style="168"/>
    <col min="5119" max="5120" width="12.7109375" style="168" customWidth="1"/>
    <col min="5121" max="5123" width="22.7109375" style="168" customWidth="1"/>
    <col min="5124" max="5125" width="17.7109375" style="168" customWidth="1"/>
    <col min="5126" max="5127" width="20.5703125" style="168" customWidth="1"/>
    <col min="5128" max="5129" width="17.7109375" style="168" customWidth="1"/>
    <col min="5130" max="5130" width="6" style="168" customWidth="1"/>
    <col min="5131" max="5374" width="8.5703125" style="168"/>
    <col min="5375" max="5376" width="12.7109375" style="168" customWidth="1"/>
    <col min="5377" max="5379" width="22.7109375" style="168" customWidth="1"/>
    <col min="5380" max="5381" width="17.7109375" style="168" customWidth="1"/>
    <col min="5382" max="5383" width="20.5703125" style="168" customWidth="1"/>
    <col min="5384" max="5385" width="17.7109375" style="168" customWidth="1"/>
    <col min="5386" max="5386" width="6" style="168" customWidth="1"/>
    <col min="5387" max="5630" width="8.5703125" style="168"/>
    <col min="5631" max="5632" width="12.7109375" style="168" customWidth="1"/>
    <col min="5633" max="5635" width="22.7109375" style="168" customWidth="1"/>
    <col min="5636" max="5637" width="17.7109375" style="168" customWidth="1"/>
    <col min="5638" max="5639" width="20.5703125" style="168" customWidth="1"/>
    <col min="5640" max="5641" width="17.7109375" style="168" customWidth="1"/>
    <col min="5642" max="5642" width="6" style="168" customWidth="1"/>
    <col min="5643" max="5886" width="8.5703125" style="168"/>
    <col min="5887" max="5888" width="12.7109375" style="168" customWidth="1"/>
    <col min="5889" max="5891" width="22.7109375" style="168" customWidth="1"/>
    <col min="5892" max="5893" width="17.7109375" style="168" customWidth="1"/>
    <col min="5894" max="5895" width="20.5703125" style="168" customWidth="1"/>
    <col min="5896" max="5897" width="17.7109375" style="168" customWidth="1"/>
    <col min="5898" max="5898" width="6" style="168" customWidth="1"/>
    <col min="5899" max="6142" width="8.5703125" style="168"/>
    <col min="6143" max="6144" width="12.7109375" style="168" customWidth="1"/>
    <col min="6145" max="6147" width="22.7109375" style="168" customWidth="1"/>
    <col min="6148" max="6149" width="17.7109375" style="168" customWidth="1"/>
    <col min="6150" max="6151" width="20.5703125" style="168" customWidth="1"/>
    <col min="6152" max="6153" width="17.7109375" style="168" customWidth="1"/>
    <col min="6154" max="6154" width="6" style="168" customWidth="1"/>
    <col min="6155" max="6398" width="8.5703125" style="168"/>
    <col min="6399" max="6400" width="12.7109375" style="168" customWidth="1"/>
    <col min="6401" max="6403" width="22.7109375" style="168" customWidth="1"/>
    <col min="6404" max="6405" width="17.7109375" style="168" customWidth="1"/>
    <col min="6406" max="6407" width="20.5703125" style="168" customWidth="1"/>
    <col min="6408" max="6409" width="17.7109375" style="168" customWidth="1"/>
    <col min="6410" max="6410" width="6" style="168" customWidth="1"/>
    <col min="6411" max="6654" width="8.5703125" style="168"/>
    <col min="6655" max="6656" width="12.7109375" style="168" customWidth="1"/>
    <col min="6657" max="6659" width="22.7109375" style="168" customWidth="1"/>
    <col min="6660" max="6661" width="17.7109375" style="168" customWidth="1"/>
    <col min="6662" max="6663" width="20.5703125" style="168" customWidth="1"/>
    <col min="6664" max="6665" width="17.7109375" style="168" customWidth="1"/>
    <col min="6666" max="6666" width="6" style="168" customWidth="1"/>
    <col min="6667" max="6910" width="8.5703125" style="168"/>
    <col min="6911" max="6912" width="12.7109375" style="168" customWidth="1"/>
    <col min="6913" max="6915" width="22.7109375" style="168" customWidth="1"/>
    <col min="6916" max="6917" width="17.7109375" style="168" customWidth="1"/>
    <col min="6918" max="6919" width="20.5703125" style="168" customWidth="1"/>
    <col min="6920" max="6921" width="17.7109375" style="168" customWidth="1"/>
    <col min="6922" max="6922" width="6" style="168" customWidth="1"/>
    <col min="6923" max="7166" width="8.5703125" style="168"/>
    <col min="7167" max="7168" width="12.7109375" style="168" customWidth="1"/>
    <col min="7169" max="7171" width="22.7109375" style="168" customWidth="1"/>
    <col min="7172" max="7173" width="17.7109375" style="168" customWidth="1"/>
    <col min="7174" max="7175" width="20.5703125" style="168" customWidth="1"/>
    <col min="7176" max="7177" width="17.7109375" style="168" customWidth="1"/>
    <col min="7178" max="7178" width="6" style="168" customWidth="1"/>
    <col min="7179" max="7422" width="8.5703125" style="168"/>
    <col min="7423" max="7424" width="12.7109375" style="168" customWidth="1"/>
    <col min="7425" max="7427" width="22.7109375" style="168" customWidth="1"/>
    <col min="7428" max="7429" width="17.7109375" style="168" customWidth="1"/>
    <col min="7430" max="7431" width="20.5703125" style="168" customWidth="1"/>
    <col min="7432" max="7433" width="17.7109375" style="168" customWidth="1"/>
    <col min="7434" max="7434" width="6" style="168" customWidth="1"/>
    <col min="7435" max="7678" width="8.5703125" style="168"/>
    <col min="7679" max="7680" width="12.7109375" style="168" customWidth="1"/>
    <col min="7681" max="7683" width="22.7109375" style="168" customWidth="1"/>
    <col min="7684" max="7685" width="17.7109375" style="168" customWidth="1"/>
    <col min="7686" max="7687" width="20.5703125" style="168" customWidth="1"/>
    <col min="7688" max="7689" width="17.7109375" style="168" customWidth="1"/>
    <col min="7690" max="7690" width="6" style="168" customWidth="1"/>
    <col min="7691" max="7934" width="8.5703125" style="168"/>
    <col min="7935" max="7936" width="12.7109375" style="168" customWidth="1"/>
    <col min="7937" max="7939" width="22.7109375" style="168" customWidth="1"/>
    <col min="7940" max="7941" width="17.7109375" style="168" customWidth="1"/>
    <col min="7942" max="7943" width="20.5703125" style="168" customWidth="1"/>
    <col min="7944" max="7945" width="17.7109375" style="168" customWidth="1"/>
    <col min="7946" max="7946" width="6" style="168" customWidth="1"/>
    <col min="7947" max="8190" width="8.5703125" style="168"/>
    <col min="8191" max="8192" width="12.7109375" style="168" customWidth="1"/>
    <col min="8193" max="8195" width="22.7109375" style="168" customWidth="1"/>
    <col min="8196" max="8197" width="17.7109375" style="168" customWidth="1"/>
    <col min="8198" max="8199" width="20.5703125" style="168" customWidth="1"/>
    <col min="8200" max="8201" width="17.7109375" style="168" customWidth="1"/>
    <col min="8202" max="8202" width="6" style="168" customWidth="1"/>
    <col min="8203" max="8446" width="8.5703125" style="168"/>
    <col min="8447" max="8448" width="12.7109375" style="168" customWidth="1"/>
    <col min="8449" max="8451" width="22.7109375" style="168" customWidth="1"/>
    <col min="8452" max="8453" width="17.7109375" style="168" customWidth="1"/>
    <col min="8454" max="8455" width="20.5703125" style="168" customWidth="1"/>
    <col min="8456" max="8457" width="17.7109375" style="168" customWidth="1"/>
    <col min="8458" max="8458" width="6" style="168" customWidth="1"/>
    <col min="8459" max="8702" width="8.5703125" style="168"/>
    <col min="8703" max="8704" width="12.7109375" style="168" customWidth="1"/>
    <col min="8705" max="8707" width="22.7109375" style="168" customWidth="1"/>
    <col min="8708" max="8709" width="17.7109375" style="168" customWidth="1"/>
    <col min="8710" max="8711" width="20.5703125" style="168" customWidth="1"/>
    <col min="8712" max="8713" width="17.7109375" style="168" customWidth="1"/>
    <col min="8714" max="8714" width="6" style="168" customWidth="1"/>
    <col min="8715" max="8958" width="8.5703125" style="168"/>
    <col min="8959" max="8960" width="12.7109375" style="168" customWidth="1"/>
    <col min="8961" max="8963" width="22.7109375" style="168" customWidth="1"/>
    <col min="8964" max="8965" width="17.7109375" style="168" customWidth="1"/>
    <col min="8966" max="8967" width="20.5703125" style="168" customWidth="1"/>
    <col min="8968" max="8969" width="17.7109375" style="168" customWidth="1"/>
    <col min="8970" max="8970" width="6" style="168" customWidth="1"/>
    <col min="8971" max="9214" width="8.5703125" style="168"/>
    <col min="9215" max="9216" width="12.7109375" style="168" customWidth="1"/>
    <col min="9217" max="9219" width="22.7109375" style="168" customWidth="1"/>
    <col min="9220" max="9221" width="17.7109375" style="168" customWidth="1"/>
    <col min="9222" max="9223" width="20.5703125" style="168" customWidth="1"/>
    <col min="9224" max="9225" width="17.7109375" style="168" customWidth="1"/>
    <col min="9226" max="9226" width="6" style="168" customWidth="1"/>
    <col min="9227" max="9470" width="8.5703125" style="168"/>
    <col min="9471" max="9472" width="12.7109375" style="168" customWidth="1"/>
    <col min="9473" max="9475" width="22.7109375" style="168" customWidth="1"/>
    <col min="9476" max="9477" width="17.7109375" style="168" customWidth="1"/>
    <col min="9478" max="9479" width="20.5703125" style="168" customWidth="1"/>
    <col min="9480" max="9481" width="17.7109375" style="168" customWidth="1"/>
    <col min="9482" max="9482" width="6" style="168" customWidth="1"/>
    <col min="9483" max="9726" width="8.5703125" style="168"/>
    <col min="9727" max="9728" width="12.7109375" style="168" customWidth="1"/>
    <col min="9729" max="9731" width="22.7109375" style="168" customWidth="1"/>
    <col min="9732" max="9733" width="17.7109375" style="168" customWidth="1"/>
    <col min="9734" max="9735" width="20.5703125" style="168" customWidth="1"/>
    <col min="9736" max="9737" width="17.7109375" style="168" customWidth="1"/>
    <col min="9738" max="9738" width="6" style="168" customWidth="1"/>
    <col min="9739" max="9982" width="8.5703125" style="168"/>
    <col min="9983" max="9984" width="12.7109375" style="168" customWidth="1"/>
    <col min="9985" max="9987" width="22.7109375" style="168" customWidth="1"/>
    <col min="9988" max="9989" width="17.7109375" style="168" customWidth="1"/>
    <col min="9990" max="9991" width="20.5703125" style="168" customWidth="1"/>
    <col min="9992" max="9993" width="17.7109375" style="168" customWidth="1"/>
    <col min="9994" max="9994" width="6" style="168" customWidth="1"/>
    <col min="9995" max="10238" width="8.5703125" style="168"/>
    <col min="10239" max="10240" width="12.7109375" style="168" customWidth="1"/>
    <col min="10241" max="10243" width="22.7109375" style="168" customWidth="1"/>
    <col min="10244" max="10245" width="17.7109375" style="168" customWidth="1"/>
    <col min="10246" max="10247" width="20.5703125" style="168" customWidth="1"/>
    <col min="10248" max="10249" width="17.7109375" style="168" customWidth="1"/>
    <col min="10250" max="10250" width="6" style="168" customWidth="1"/>
    <col min="10251" max="10494" width="8.5703125" style="168"/>
    <col min="10495" max="10496" width="12.7109375" style="168" customWidth="1"/>
    <col min="10497" max="10499" width="22.7109375" style="168" customWidth="1"/>
    <col min="10500" max="10501" width="17.7109375" style="168" customWidth="1"/>
    <col min="10502" max="10503" width="20.5703125" style="168" customWidth="1"/>
    <col min="10504" max="10505" width="17.7109375" style="168" customWidth="1"/>
    <col min="10506" max="10506" width="6" style="168" customWidth="1"/>
    <col min="10507" max="10750" width="8.5703125" style="168"/>
    <col min="10751" max="10752" width="12.7109375" style="168" customWidth="1"/>
    <col min="10753" max="10755" width="22.7109375" style="168" customWidth="1"/>
    <col min="10756" max="10757" width="17.7109375" style="168" customWidth="1"/>
    <col min="10758" max="10759" width="20.5703125" style="168" customWidth="1"/>
    <col min="10760" max="10761" width="17.7109375" style="168" customWidth="1"/>
    <col min="10762" max="10762" width="6" style="168" customWidth="1"/>
    <col min="10763" max="11006" width="8.5703125" style="168"/>
    <col min="11007" max="11008" width="12.7109375" style="168" customWidth="1"/>
    <col min="11009" max="11011" width="22.7109375" style="168" customWidth="1"/>
    <col min="11012" max="11013" width="17.7109375" style="168" customWidth="1"/>
    <col min="11014" max="11015" width="20.5703125" style="168" customWidth="1"/>
    <col min="11016" max="11017" width="17.7109375" style="168" customWidth="1"/>
    <col min="11018" max="11018" width="6" style="168" customWidth="1"/>
    <col min="11019" max="11262" width="8.5703125" style="168"/>
    <col min="11263" max="11264" width="12.7109375" style="168" customWidth="1"/>
    <col min="11265" max="11267" width="22.7109375" style="168" customWidth="1"/>
    <col min="11268" max="11269" width="17.7109375" style="168" customWidth="1"/>
    <col min="11270" max="11271" width="20.5703125" style="168" customWidth="1"/>
    <col min="11272" max="11273" width="17.7109375" style="168" customWidth="1"/>
    <col min="11274" max="11274" width="6" style="168" customWidth="1"/>
    <col min="11275" max="11518" width="8.5703125" style="168"/>
    <col min="11519" max="11520" width="12.7109375" style="168" customWidth="1"/>
    <col min="11521" max="11523" width="22.7109375" style="168" customWidth="1"/>
    <col min="11524" max="11525" width="17.7109375" style="168" customWidth="1"/>
    <col min="11526" max="11527" width="20.5703125" style="168" customWidth="1"/>
    <col min="11528" max="11529" width="17.7109375" style="168" customWidth="1"/>
    <col min="11530" max="11530" width="6" style="168" customWidth="1"/>
    <col min="11531" max="11774" width="8.5703125" style="168"/>
    <col min="11775" max="11776" width="12.7109375" style="168" customWidth="1"/>
    <col min="11777" max="11779" width="22.7109375" style="168" customWidth="1"/>
    <col min="11780" max="11781" width="17.7109375" style="168" customWidth="1"/>
    <col min="11782" max="11783" width="20.5703125" style="168" customWidth="1"/>
    <col min="11784" max="11785" width="17.7109375" style="168" customWidth="1"/>
    <col min="11786" max="11786" width="6" style="168" customWidth="1"/>
    <col min="11787" max="12030" width="8.5703125" style="168"/>
    <col min="12031" max="12032" width="12.7109375" style="168" customWidth="1"/>
    <col min="12033" max="12035" width="22.7109375" style="168" customWidth="1"/>
    <col min="12036" max="12037" width="17.7109375" style="168" customWidth="1"/>
    <col min="12038" max="12039" width="20.5703125" style="168" customWidth="1"/>
    <col min="12040" max="12041" width="17.7109375" style="168" customWidth="1"/>
    <col min="12042" max="12042" width="6" style="168" customWidth="1"/>
    <col min="12043" max="12286" width="8.5703125" style="168"/>
    <col min="12287" max="12288" width="12.7109375" style="168" customWidth="1"/>
    <col min="12289" max="12291" width="22.7109375" style="168" customWidth="1"/>
    <col min="12292" max="12293" width="17.7109375" style="168" customWidth="1"/>
    <col min="12294" max="12295" width="20.5703125" style="168" customWidth="1"/>
    <col min="12296" max="12297" width="17.7109375" style="168" customWidth="1"/>
    <col min="12298" max="12298" width="6" style="168" customWidth="1"/>
    <col min="12299" max="12542" width="8.5703125" style="168"/>
    <col min="12543" max="12544" width="12.7109375" style="168" customWidth="1"/>
    <col min="12545" max="12547" width="22.7109375" style="168" customWidth="1"/>
    <col min="12548" max="12549" width="17.7109375" style="168" customWidth="1"/>
    <col min="12550" max="12551" width="20.5703125" style="168" customWidth="1"/>
    <col min="12552" max="12553" width="17.7109375" style="168" customWidth="1"/>
    <col min="12554" max="12554" width="6" style="168" customWidth="1"/>
    <col min="12555" max="12798" width="8.5703125" style="168"/>
    <col min="12799" max="12800" width="12.7109375" style="168" customWidth="1"/>
    <col min="12801" max="12803" width="22.7109375" style="168" customWidth="1"/>
    <col min="12804" max="12805" width="17.7109375" style="168" customWidth="1"/>
    <col min="12806" max="12807" width="20.5703125" style="168" customWidth="1"/>
    <col min="12808" max="12809" width="17.7109375" style="168" customWidth="1"/>
    <col min="12810" max="12810" width="6" style="168" customWidth="1"/>
    <col min="12811" max="13054" width="8.5703125" style="168"/>
    <col min="13055" max="13056" width="12.7109375" style="168" customWidth="1"/>
    <col min="13057" max="13059" width="22.7109375" style="168" customWidth="1"/>
    <col min="13060" max="13061" width="17.7109375" style="168" customWidth="1"/>
    <col min="13062" max="13063" width="20.5703125" style="168" customWidth="1"/>
    <col min="13064" max="13065" width="17.7109375" style="168" customWidth="1"/>
    <col min="13066" max="13066" width="6" style="168" customWidth="1"/>
    <col min="13067" max="13310" width="8.5703125" style="168"/>
    <col min="13311" max="13312" width="12.7109375" style="168" customWidth="1"/>
    <col min="13313" max="13315" width="22.7109375" style="168" customWidth="1"/>
    <col min="13316" max="13317" width="17.7109375" style="168" customWidth="1"/>
    <col min="13318" max="13319" width="20.5703125" style="168" customWidth="1"/>
    <col min="13320" max="13321" width="17.7109375" style="168" customWidth="1"/>
    <col min="13322" max="13322" width="6" style="168" customWidth="1"/>
    <col min="13323" max="13566" width="8.5703125" style="168"/>
    <col min="13567" max="13568" width="12.7109375" style="168" customWidth="1"/>
    <col min="13569" max="13571" width="22.7109375" style="168" customWidth="1"/>
    <col min="13572" max="13573" width="17.7109375" style="168" customWidth="1"/>
    <col min="13574" max="13575" width="20.5703125" style="168" customWidth="1"/>
    <col min="13576" max="13577" width="17.7109375" style="168" customWidth="1"/>
    <col min="13578" max="13578" width="6" style="168" customWidth="1"/>
    <col min="13579" max="13822" width="8.5703125" style="168"/>
    <col min="13823" max="13824" width="12.7109375" style="168" customWidth="1"/>
    <col min="13825" max="13827" width="22.7109375" style="168" customWidth="1"/>
    <col min="13828" max="13829" width="17.7109375" style="168" customWidth="1"/>
    <col min="13830" max="13831" width="20.5703125" style="168" customWidth="1"/>
    <col min="13832" max="13833" width="17.7109375" style="168" customWidth="1"/>
    <col min="13834" max="13834" width="6" style="168" customWidth="1"/>
    <col min="13835" max="14078" width="8.5703125" style="168"/>
    <col min="14079" max="14080" width="12.7109375" style="168" customWidth="1"/>
    <col min="14081" max="14083" width="22.7109375" style="168" customWidth="1"/>
    <col min="14084" max="14085" width="17.7109375" style="168" customWidth="1"/>
    <col min="14086" max="14087" width="20.5703125" style="168" customWidth="1"/>
    <col min="14088" max="14089" width="17.7109375" style="168" customWidth="1"/>
    <col min="14090" max="14090" width="6" style="168" customWidth="1"/>
    <col min="14091" max="14334" width="8.5703125" style="168"/>
    <col min="14335" max="14336" width="12.7109375" style="168" customWidth="1"/>
    <col min="14337" max="14339" width="22.7109375" style="168" customWidth="1"/>
    <col min="14340" max="14341" width="17.7109375" style="168" customWidth="1"/>
    <col min="14342" max="14343" width="20.5703125" style="168" customWidth="1"/>
    <col min="14344" max="14345" width="17.7109375" style="168" customWidth="1"/>
    <col min="14346" max="14346" width="6" style="168" customWidth="1"/>
    <col min="14347" max="14590" width="8.5703125" style="168"/>
    <col min="14591" max="14592" width="12.7109375" style="168" customWidth="1"/>
    <col min="14593" max="14595" width="22.7109375" style="168" customWidth="1"/>
    <col min="14596" max="14597" width="17.7109375" style="168" customWidth="1"/>
    <col min="14598" max="14599" width="20.5703125" style="168" customWidth="1"/>
    <col min="14600" max="14601" width="17.7109375" style="168" customWidth="1"/>
    <col min="14602" max="14602" width="6" style="168" customWidth="1"/>
    <col min="14603" max="14846" width="8.5703125" style="168"/>
    <col min="14847" max="14848" width="12.7109375" style="168" customWidth="1"/>
    <col min="14849" max="14851" width="22.7109375" style="168" customWidth="1"/>
    <col min="14852" max="14853" width="17.7109375" style="168" customWidth="1"/>
    <col min="14854" max="14855" width="20.5703125" style="168" customWidth="1"/>
    <col min="14856" max="14857" width="17.7109375" style="168" customWidth="1"/>
    <col min="14858" max="14858" width="6" style="168" customWidth="1"/>
    <col min="14859" max="15102" width="8.5703125" style="168"/>
    <col min="15103" max="15104" width="12.7109375" style="168" customWidth="1"/>
    <col min="15105" max="15107" width="22.7109375" style="168" customWidth="1"/>
    <col min="15108" max="15109" width="17.7109375" style="168" customWidth="1"/>
    <col min="15110" max="15111" width="20.5703125" style="168" customWidth="1"/>
    <col min="15112" max="15113" width="17.7109375" style="168" customWidth="1"/>
    <col min="15114" max="15114" width="6" style="168" customWidth="1"/>
    <col min="15115" max="15358" width="8.5703125" style="168"/>
    <col min="15359" max="15360" width="12.7109375" style="168" customWidth="1"/>
    <col min="15361" max="15363" width="22.7109375" style="168" customWidth="1"/>
    <col min="15364" max="15365" width="17.7109375" style="168" customWidth="1"/>
    <col min="15366" max="15367" width="20.5703125" style="168" customWidth="1"/>
    <col min="15368" max="15369" width="17.7109375" style="168" customWidth="1"/>
    <col min="15370" max="15370" width="6" style="168" customWidth="1"/>
    <col min="15371" max="15614" width="8.5703125" style="168"/>
    <col min="15615" max="15616" width="12.7109375" style="168" customWidth="1"/>
    <col min="15617" max="15619" width="22.7109375" style="168" customWidth="1"/>
    <col min="15620" max="15621" width="17.7109375" style="168" customWidth="1"/>
    <col min="15622" max="15623" width="20.5703125" style="168" customWidth="1"/>
    <col min="15624" max="15625" width="17.7109375" style="168" customWidth="1"/>
    <col min="15626" max="15626" width="6" style="168" customWidth="1"/>
    <col min="15627" max="15870" width="8.5703125" style="168"/>
    <col min="15871" max="15872" width="12.7109375" style="168" customWidth="1"/>
    <col min="15873" max="15875" width="22.7109375" style="168" customWidth="1"/>
    <col min="15876" max="15877" width="17.7109375" style="168" customWidth="1"/>
    <col min="15878" max="15879" width="20.5703125" style="168" customWidth="1"/>
    <col min="15880" max="15881" width="17.7109375" style="168" customWidth="1"/>
    <col min="15882" max="15882" width="6" style="168" customWidth="1"/>
    <col min="15883" max="16126" width="8.5703125" style="168"/>
    <col min="16127" max="16128" width="12.7109375" style="168" customWidth="1"/>
    <col min="16129" max="16131" width="22.7109375" style="168" customWidth="1"/>
    <col min="16132" max="16133" width="17.7109375" style="168" customWidth="1"/>
    <col min="16134" max="16135" width="20.5703125" style="168" customWidth="1"/>
    <col min="16136" max="16137" width="17.7109375" style="168" customWidth="1"/>
    <col min="16138" max="16138" width="6" style="168" customWidth="1"/>
    <col min="16139" max="16384" width="8.5703125" style="168"/>
  </cols>
  <sheetData>
    <row r="1" spans="1:244" s="160" customFormat="1" ht="45.75" customHeight="1" thickBot="1" x14ac:dyDescent="0.3">
      <c r="A1" s="621" t="s">
        <v>0</v>
      </c>
      <c r="B1" s="622"/>
      <c r="C1" s="622"/>
      <c r="D1" s="157"/>
      <c r="E1" s="157"/>
      <c r="F1" s="158"/>
      <c r="G1" s="159"/>
      <c r="H1" s="585" t="s">
        <v>291</v>
      </c>
      <c r="I1" s="586"/>
      <c r="J1" s="586"/>
      <c r="K1" s="587"/>
      <c r="L1" s="584" t="s">
        <v>226</v>
      </c>
      <c r="M1" s="584"/>
      <c r="N1" s="584"/>
      <c r="O1" s="420"/>
      <c r="P1" s="584" t="s">
        <v>280</v>
      </c>
      <c r="Q1" s="584"/>
      <c r="R1" s="584"/>
    </row>
    <row r="2" spans="1:244" s="160" customFormat="1" ht="34.5" customHeight="1" thickBot="1" x14ac:dyDescent="0.3">
      <c r="A2" s="623" t="s">
        <v>2</v>
      </c>
      <c r="B2" s="624"/>
      <c r="C2" s="624"/>
      <c r="D2" s="161"/>
      <c r="E2" s="161"/>
      <c r="F2" s="162"/>
      <c r="G2" s="163"/>
      <c r="H2" s="588"/>
      <c r="I2" s="589"/>
      <c r="J2" s="589"/>
      <c r="K2" s="590"/>
      <c r="L2" s="584">
        <f>+'Tab. 3.1  Cessati anno 2025'!K27</f>
        <v>89180.25</v>
      </c>
      <c r="M2" s="584"/>
      <c r="N2" s="584"/>
      <c r="O2" s="584"/>
      <c r="P2" s="584">
        <f>+'Tab. 3.1  Cessati anno 2025'!K28</f>
        <v>757786.44</v>
      </c>
      <c r="Q2" s="584"/>
      <c r="R2" s="584"/>
    </row>
    <row r="3" spans="1:244" s="160" customFormat="1" ht="34.5" customHeight="1" thickBot="1" x14ac:dyDescent="0.3">
      <c r="A3" s="625" t="s">
        <v>3</v>
      </c>
      <c r="B3" s="626" t="s">
        <v>4</v>
      </c>
      <c r="C3" s="626" t="s">
        <v>4</v>
      </c>
      <c r="D3" s="164"/>
      <c r="E3" s="164"/>
      <c r="F3" s="165"/>
      <c r="G3" s="166"/>
      <c r="H3" s="591"/>
      <c r="I3" s="592"/>
      <c r="J3" s="592"/>
      <c r="K3" s="593"/>
      <c r="L3" s="584"/>
      <c r="M3" s="584"/>
      <c r="N3" s="584"/>
      <c r="O3" s="584"/>
      <c r="P3" s="584"/>
      <c r="Q3" s="584"/>
      <c r="R3" s="584"/>
    </row>
    <row r="4" spans="1:244" ht="18.600000000000001" customHeight="1" x14ac:dyDescent="0.25">
      <c r="A4" s="167"/>
      <c r="R4" s="170"/>
      <c r="S4" s="170"/>
      <c r="T4" s="170"/>
      <c r="U4" s="171"/>
      <c r="V4" s="171"/>
      <c r="W4" s="172"/>
      <c r="AE4" s="170"/>
      <c r="AF4" s="170"/>
      <c r="AG4" s="170"/>
      <c r="AH4" s="171"/>
      <c r="AI4" s="171"/>
      <c r="AJ4" s="172"/>
      <c r="AR4" s="170"/>
      <c r="AS4" s="170"/>
      <c r="AT4" s="170"/>
      <c r="AU4" s="171"/>
      <c r="AV4" s="171"/>
      <c r="AW4" s="172"/>
      <c r="BE4" s="170"/>
      <c r="BF4" s="170"/>
      <c r="BG4" s="170"/>
      <c r="BH4" s="171"/>
      <c r="BI4" s="171"/>
      <c r="BJ4" s="172"/>
      <c r="BR4" s="170"/>
      <c r="BS4" s="170"/>
      <c r="BT4" s="170"/>
      <c r="BU4" s="171"/>
      <c r="BV4" s="171"/>
      <c r="BW4" s="172"/>
      <c r="CE4" s="170"/>
      <c r="CF4" s="170"/>
      <c r="CG4" s="170"/>
      <c r="CH4" s="171"/>
      <c r="CI4" s="171"/>
      <c r="CJ4" s="172"/>
      <c r="CR4" s="170"/>
      <c r="CS4" s="170"/>
      <c r="CT4" s="170"/>
      <c r="CU4" s="171"/>
      <c r="CV4" s="171"/>
      <c r="CW4" s="172"/>
      <c r="DE4" s="170"/>
      <c r="DF4" s="170"/>
      <c r="DG4" s="170"/>
      <c r="DH4" s="171"/>
      <c r="DI4" s="171"/>
      <c r="DJ4" s="172"/>
      <c r="DR4" s="170"/>
      <c r="DS4" s="170"/>
      <c r="DT4" s="170"/>
      <c r="DU4" s="171"/>
      <c r="DV4" s="171"/>
      <c r="DW4" s="172"/>
      <c r="EE4" s="170"/>
      <c r="EF4" s="170"/>
      <c r="EG4" s="170"/>
      <c r="EH4" s="171"/>
      <c r="EI4" s="171"/>
      <c r="EJ4" s="172"/>
      <c r="ER4" s="170"/>
      <c r="ES4" s="170"/>
      <c r="ET4" s="170"/>
      <c r="EU4" s="171"/>
      <c r="EV4" s="171"/>
      <c r="EW4" s="172"/>
      <c r="FE4" s="170"/>
      <c r="FF4" s="170"/>
      <c r="FG4" s="170"/>
      <c r="FH4" s="171"/>
      <c r="FI4" s="171"/>
      <c r="FJ4" s="172"/>
      <c r="FR4" s="170"/>
      <c r="FS4" s="170"/>
      <c r="FT4" s="170"/>
      <c r="FU4" s="171"/>
      <c r="FV4" s="171"/>
      <c r="FW4" s="172"/>
      <c r="GE4" s="170"/>
      <c r="GF4" s="170"/>
      <c r="GG4" s="170"/>
      <c r="GH4" s="171"/>
      <c r="GI4" s="171"/>
      <c r="GJ4" s="172"/>
      <c r="GR4" s="170"/>
      <c r="GS4" s="170"/>
      <c r="GT4" s="170"/>
      <c r="GU4" s="171"/>
      <c r="GV4" s="171"/>
      <c r="GW4" s="172"/>
      <c r="HE4" s="170"/>
      <c r="HF4" s="170"/>
      <c r="HG4" s="170"/>
      <c r="HH4" s="171"/>
      <c r="HI4" s="171"/>
      <c r="HJ4" s="172"/>
      <c r="HR4" s="170"/>
      <c r="HS4" s="170"/>
      <c r="HT4" s="170"/>
      <c r="HU4" s="171"/>
      <c r="HV4" s="171"/>
      <c r="HW4" s="172"/>
      <c r="IE4" s="170"/>
      <c r="IF4" s="170"/>
      <c r="IG4" s="170"/>
      <c r="IH4" s="171"/>
      <c r="II4" s="171"/>
      <c r="IJ4" s="172"/>
    </row>
    <row r="5" spans="1:244" ht="60.75" customHeight="1" x14ac:dyDescent="0.25">
      <c r="A5" s="627" t="s">
        <v>223</v>
      </c>
      <c r="B5" s="628"/>
      <c r="C5" s="628"/>
      <c r="D5" s="628"/>
      <c r="E5" s="628"/>
      <c r="F5" s="628"/>
      <c r="G5" s="628"/>
      <c r="H5" s="628"/>
      <c r="I5" s="628"/>
      <c r="J5" s="628"/>
      <c r="K5" s="628"/>
      <c r="L5" s="628"/>
      <c r="M5" s="629"/>
    </row>
    <row r="6" spans="1:244" ht="15" customHeight="1" x14ac:dyDescent="0.25">
      <c r="A6" s="611" t="s">
        <v>40</v>
      </c>
      <c r="B6" s="612" t="s">
        <v>6</v>
      </c>
      <c r="C6" s="601" t="s">
        <v>41</v>
      </c>
      <c r="D6" s="602" t="s">
        <v>222</v>
      </c>
      <c r="E6" s="614" t="s">
        <v>102</v>
      </c>
      <c r="F6" s="605"/>
      <c r="G6" s="605"/>
      <c r="H6" s="605"/>
      <c r="I6" s="605"/>
      <c r="J6" s="605"/>
      <c r="K6" s="421"/>
      <c r="L6" s="595" t="s">
        <v>224</v>
      </c>
      <c r="M6" s="595" t="s">
        <v>225</v>
      </c>
    </row>
    <row r="7" spans="1:244" ht="15" customHeight="1" x14ac:dyDescent="0.25">
      <c r="A7" s="611"/>
      <c r="B7" s="612"/>
      <c r="C7" s="601"/>
      <c r="D7" s="603"/>
      <c r="E7" s="615"/>
      <c r="F7" s="608"/>
      <c r="G7" s="608"/>
      <c r="H7" s="608"/>
      <c r="I7" s="608"/>
      <c r="J7" s="608"/>
      <c r="K7" s="422"/>
      <c r="L7" s="595"/>
      <c r="M7" s="595"/>
    </row>
    <row r="8" spans="1:244" ht="15" customHeight="1" x14ac:dyDescent="0.25">
      <c r="A8" s="611"/>
      <c r="B8" s="612"/>
      <c r="C8" s="601"/>
      <c r="D8" s="603"/>
      <c r="E8" s="616"/>
      <c r="F8" s="617"/>
      <c r="G8" s="617"/>
      <c r="H8" s="617"/>
      <c r="I8" s="617"/>
      <c r="J8" s="617"/>
      <c r="K8" s="423"/>
      <c r="L8" s="595"/>
      <c r="M8" s="595"/>
    </row>
    <row r="9" spans="1:244" ht="88.5" customHeight="1" thickBot="1" x14ac:dyDescent="0.3">
      <c r="A9" s="611"/>
      <c r="B9" s="612"/>
      <c r="C9" s="613"/>
      <c r="D9" s="603"/>
      <c r="E9" s="173" t="s">
        <v>59</v>
      </c>
      <c r="F9" s="458" t="s">
        <v>43</v>
      </c>
      <c r="G9" s="174" t="s">
        <v>58</v>
      </c>
      <c r="H9" s="174" t="s">
        <v>136</v>
      </c>
      <c r="I9" s="174" t="s">
        <v>137</v>
      </c>
      <c r="J9" s="174" t="s">
        <v>138</v>
      </c>
      <c r="K9" s="175" t="s">
        <v>111</v>
      </c>
      <c r="L9" s="595"/>
      <c r="M9" s="595"/>
    </row>
    <row r="10" spans="1:244" ht="30.75" customHeight="1" thickTop="1" x14ac:dyDescent="0.25">
      <c r="A10" s="611"/>
      <c r="B10" s="176" t="s">
        <v>7</v>
      </c>
      <c r="C10" s="177">
        <f>+'Tab.1 valore finanziario D.O.'!I7</f>
        <v>89180.25</v>
      </c>
      <c r="D10" s="178">
        <f>'Tab. 4 Vacanze di Organico 2026'!T7</f>
        <v>0</v>
      </c>
      <c r="E10" s="309"/>
      <c r="F10" s="310"/>
      <c r="G10" s="310"/>
      <c r="H10" s="310"/>
      <c r="I10" s="310"/>
      <c r="J10" s="310"/>
      <c r="K10" s="311"/>
      <c r="L10" s="43">
        <f>SUM(E10:K10)</f>
        <v>0</v>
      </c>
      <c r="M10" s="179">
        <f>+ROUND(L10*C10,2)</f>
        <v>0</v>
      </c>
    </row>
    <row r="11" spans="1:244" ht="30.75" customHeight="1" x14ac:dyDescent="0.25">
      <c r="A11" s="611"/>
      <c r="B11" s="176" t="s">
        <v>8</v>
      </c>
      <c r="C11" s="177">
        <f>+'Tab.1 valore finanziario D.O.'!I8</f>
        <v>69890.039999999994</v>
      </c>
      <c r="D11" s="178">
        <f>'Tab. 4 Vacanze di Organico 2026'!T8</f>
        <v>2</v>
      </c>
      <c r="E11" s="180"/>
      <c r="F11" s="181"/>
      <c r="G11" s="181"/>
      <c r="H11" s="181"/>
      <c r="I11" s="181"/>
      <c r="J11" s="181"/>
      <c r="K11" s="312">
        <v>2</v>
      </c>
      <c r="L11" s="43">
        <f>SUM(E11:K11)</f>
        <v>2</v>
      </c>
      <c r="M11" s="179">
        <f>+ROUND(L11*C11,2)</f>
        <v>139780.07999999999</v>
      </c>
    </row>
    <row r="12" spans="1:244" ht="4.5" customHeight="1" x14ac:dyDescent="0.25">
      <c r="A12" s="182"/>
      <c r="B12" s="183"/>
      <c r="C12" s="184"/>
      <c r="D12" s="185"/>
      <c r="E12" s="186"/>
      <c r="F12" s="187"/>
      <c r="G12" s="187"/>
      <c r="H12" s="187"/>
      <c r="I12" s="187"/>
      <c r="J12" s="188"/>
      <c r="K12" s="428"/>
      <c r="L12" s="189"/>
      <c r="M12" s="187"/>
    </row>
    <row r="13" spans="1:244" ht="15" customHeight="1" x14ac:dyDescent="0.25">
      <c r="A13" s="596" t="s">
        <v>44</v>
      </c>
      <c r="B13" s="597"/>
      <c r="C13" s="600" t="s">
        <v>41</v>
      </c>
      <c r="D13" s="602" t="s">
        <v>222</v>
      </c>
      <c r="E13" s="604" t="s">
        <v>102</v>
      </c>
      <c r="F13" s="605"/>
      <c r="G13" s="605"/>
      <c r="H13" s="605"/>
      <c r="I13" s="605"/>
      <c r="J13" s="606"/>
      <c r="K13" s="421"/>
      <c r="L13" s="610" t="s">
        <v>224</v>
      </c>
      <c r="M13" s="595" t="s">
        <v>225</v>
      </c>
    </row>
    <row r="14" spans="1:244" ht="15" customHeight="1" x14ac:dyDescent="0.25">
      <c r="A14" s="598"/>
      <c r="B14" s="599"/>
      <c r="C14" s="600"/>
      <c r="D14" s="603"/>
      <c r="E14" s="607"/>
      <c r="F14" s="608"/>
      <c r="G14" s="608"/>
      <c r="H14" s="608"/>
      <c r="I14" s="608"/>
      <c r="J14" s="609"/>
      <c r="K14" s="422"/>
      <c r="L14" s="610"/>
      <c r="M14" s="595"/>
    </row>
    <row r="15" spans="1:244" ht="15" customHeight="1" x14ac:dyDescent="0.25">
      <c r="A15" s="598"/>
      <c r="B15" s="599"/>
      <c r="C15" s="600"/>
      <c r="D15" s="603"/>
      <c r="E15" s="607"/>
      <c r="F15" s="608"/>
      <c r="G15" s="608"/>
      <c r="H15" s="608"/>
      <c r="I15" s="608"/>
      <c r="J15" s="609"/>
      <c r="K15" s="422"/>
      <c r="L15" s="610"/>
      <c r="M15" s="595"/>
    </row>
    <row r="16" spans="1:244" ht="72.75" customHeight="1" x14ac:dyDescent="0.25">
      <c r="A16" s="598"/>
      <c r="B16" s="599"/>
      <c r="C16" s="601"/>
      <c r="D16" s="603"/>
      <c r="E16" s="190" t="s">
        <v>274</v>
      </c>
      <c r="F16" s="191" t="s">
        <v>58</v>
      </c>
      <c r="G16" s="191" t="s">
        <v>103</v>
      </c>
      <c r="H16" s="191" t="s">
        <v>112</v>
      </c>
      <c r="I16" s="320" t="s">
        <v>139</v>
      </c>
      <c r="J16" s="321" t="s">
        <v>140</v>
      </c>
      <c r="K16" s="192" t="s">
        <v>104</v>
      </c>
      <c r="L16" s="610"/>
      <c r="M16" s="595"/>
    </row>
    <row r="17" spans="1:15" ht="30.75" customHeight="1" x14ac:dyDescent="0.25">
      <c r="A17" s="620" t="s">
        <v>45</v>
      </c>
      <c r="B17" s="620"/>
      <c r="C17" s="177" t="str">
        <f>+'Tab.1 valore finanziario D.O.'!I11</f>
        <v>0</v>
      </c>
      <c r="D17" s="178">
        <f>'Tab. 4 Vacanze di Organico 2026'!T10</f>
        <v>0</v>
      </c>
      <c r="E17" s="180"/>
      <c r="F17" s="194"/>
      <c r="G17" s="195"/>
      <c r="H17" s="195"/>
      <c r="I17" s="204"/>
      <c r="J17" s="197"/>
      <c r="K17" s="198"/>
      <c r="L17" s="43">
        <f>SUM(E17:K17)</f>
        <v>0</v>
      </c>
      <c r="M17" s="179">
        <f>+ROUND(L17*C17,2)</f>
        <v>0</v>
      </c>
    </row>
    <row r="18" spans="1:15" ht="30.75" customHeight="1" x14ac:dyDescent="0.25">
      <c r="A18" s="620" t="s">
        <v>116</v>
      </c>
      <c r="B18" s="620"/>
      <c r="C18" s="200"/>
      <c r="D18" s="178">
        <f>'Tab. 4 Vacanze di Organico 2026'!U10</f>
        <v>0</v>
      </c>
      <c r="E18" s="262"/>
      <c r="F18" s="247"/>
      <c r="G18" s="245"/>
      <c r="H18" s="245"/>
      <c r="I18" s="246"/>
      <c r="J18" s="201"/>
      <c r="K18" s="202"/>
      <c r="L18" s="43">
        <f>SUM(E18:K18)</f>
        <v>0</v>
      </c>
      <c r="M18" s="179">
        <f>+ROUND(L18*C18,2)</f>
        <v>0</v>
      </c>
    </row>
    <row r="19" spans="1:15" ht="6" customHeight="1" x14ac:dyDescent="0.25">
      <c r="A19" s="250"/>
      <c r="B19" s="250"/>
      <c r="C19" s="265"/>
      <c r="D19" s="251"/>
      <c r="E19" s="252"/>
      <c r="F19" s="253"/>
      <c r="G19" s="250"/>
      <c r="H19" s="250"/>
      <c r="I19" s="250"/>
      <c r="J19" s="250"/>
      <c r="K19" s="254"/>
      <c r="L19" s="255"/>
      <c r="M19" s="256"/>
    </row>
    <row r="20" spans="1:15" ht="30.75" customHeight="1" x14ac:dyDescent="0.25">
      <c r="A20" s="618" t="s">
        <v>52</v>
      </c>
      <c r="B20" s="619"/>
      <c r="C20" s="193">
        <f>+'Tab.1 valore finanziario D.O.'!I14</f>
        <v>38402.58</v>
      </c>
      <c r="D20" s="178">
        <f>'Tab. 4 Vacanze di Organico 2026'!T11</f>
        <v>1</v>
      </c>
      <c r="E20" s="180"/>
      <c r="F20" s="203"/>
      <c r="G20" s="204"/>
      <c r="H20" s="204">
        <v>1</v>
      </c>
      <c r="I20" s="204"/>
      <c r="J20" s="199"/>
      <c r="K20" s="205"/>
      <c r="L20" s="43">
        <f>SUM(E20:K20)</f>
        <v>1</v>
      </c>
      <c r="M20" s="179">
        <f>+ROUND(L20*C20,2)</f>
        <v>38402.58</v>
      </c>
    </row>
    <row r="21" spans="1:15" ht="30.75" customHeight="1" x14ac:dyDescent="0.25">
      <c r="A21" s="630" t="s">
        <v>105</v>
      </c>
      <c r="B21" s="631"/>
      <c r="C21" s="200">
        <f>+C20-C23</f>
        <v>6781.4600000000028</v>
      </c>
      <c r="D21" s="178">
        <f>'Tab. 4 Vacanze di Organico 2026'!U11</f>
        <v>0</v>
      </c>
      <c r="E21" s="263"/>
      <c r="F21" s="248"/>
      <c r="G21" s="245"/>
      <c r="H21" s="245"/>
      <c r="I21" s="246"/>
      <c r="J21" s="201"/>
      <c r="K21" s="206"/>
      <c r="L21" s="43">
        <f>SUM(E21:K21)</f>
        <v>0</v>
      </c>
      <c r="M21" s="179">
        <f>+ROUND(L21*C21,2)</f>
        <v>0</v>
      </c>
    </row>
    <row r="22" spans="1:15" ht="6" customHeight="1" x14ac:dyDescent="0.25">
      <c r="A22" s="250"/>
      <c r="B22" s="250"/>
      <c r="C22" s="265"/>
      <c r="D22" s="251"/>
      <c r="E22" s="252"/>
      <c r="F22" s="253"/>
      <c r="G22" s="250"/>
      <c r="H22" s="250"/>
      <c r="I22" s="250"/>
      <c r="J22" s="250"/>
      <c r="K22" s="254"/>
      <c r="L22" s="255"/>
      <c r="M22" s="256"/>
    </row>
    <row r="23" spans="1:15" ht="30.75" customHeight="1" x14ac:dyDescent="0.25">
      <c r="A23" s="632" t="s">
        <v>47</v>
      </c>
      <c r="B23" s="632"/>
      <c r="C23" s="193">
        <f>+'Tab.1 valore finanziario D.O.'!I15</f>
        <v>31621.119999999999</v>
      </c>
      <c r="D23" s="178">
        <f>'Tab. 4 Vacanze di Organico 2026'!T12</f>
        <v>18</v>
      </c>
      <c r="E23" s="180"/>
      <c r="F23" s="203">
        <v>1</v>
      </c>
      <c r="G23" s="204"/>
      <c r="H23" s="204">
        <v>17</v>
      </c>
      <c r="I23" s="196"/>
      <c r="J23" s="199"/>
      <c r="K23" s="205"/>
      <c r="L23" s="43">
        <f>SUM(E23:K23)</f>
        <v>18</v>
      </c>
      <c r="M23" s="179">
        <f>+ROUND(L23*C23,2)</f>
        <v>569180.16000000003</v>
      </c>
    </row>
    <row r="24" spans="1:15" ht="30.75" customHeight="1" x14ac:dyDescent="0.25">
      <c r="A24" s="634" t="s">
        <v>106</v>
      </c>
      <c r="B24" s="635"/>
      <c r="C24" s="200">
        <f>+C23-C26</f>
        <v>1569.6499999999978</v>
      </c>
      <c r="D24" s="178">
        <f>'Tab. 4 Vacanze di Organico 2026'!U12</f>
        <v>0</v>
      </c>
      <c r="E24" s="263"/>
      <c r="F24" s="249"/>
      <c r="G24" s="245"/>
      <c r="H24" s="245"/>
      <c r="I24" s="246"/>
      <c r="J24" s="201"/>
      <c r="K24" s="207"/>
      <c r="L24" s="43">
        <f>SUM(E24:K24)</f>
        <v>0</v>
      </c>
      <c r="M24" s="179">
        <f>+ROUND(L24*C24,2)</f>
        <v>0</v>
      </c>
    </row>
    <row r="25" spans="1:15" ht="6" customHeight="1" x14ac:dyDescent="0.25">
      <c r="A25" s="250"/>
      <c r="B25" s="250"/>
      <c r="C25" s="265"/>
      <c r="D25" s="251"/>
      <c r="E25" s="252"/>
      <c r="F25" s="253"/>
      <c r="G25" s="250"/>
      <c r="H25" s="250"/>
      <c r="I25" s="250"/>
      <c r="J25" s="250"/>
      <c r="K25" s="254"/>
      <c r="L25" s="255"/>
      <c r="M25" s="256"/>
    </row>
    <row r="26" spans="1:15" ht="30.75" customHeight="1" x14ac:dyDescent="0.25">
      <c r="A26" s="598" t="s">
        <v>46</v>
      </c>
      <c r="B26" s="599"/>
      <c r="C26" s="193">
        <f>+'Tab.1 valore finanziario D.O.'!I16</f>
        <v>30051.47</v>
      </c>
      <c r="D26" s="178">
        <f>'Tab. 4 Vacanze di Organico 2026'!T13</f>
        <v>0</v>
      </c>
      <c r="E26" s="180"/>
      <c r="F26" s="222"/>
      <c r="G26" s="208"/>
      <c r="H26" s="208"/>
      <c r="I26" s="196"/>
      <c r="J26" s="209"/>
      <c r="K26" s="210"/>
      <c r="L26" s="43">
        <f>SUM(E26:K26)</f>
        <v>0</v>
      </c>
      <c r="M26" s="179">
        <f>+ROUND(L26*C26,2)</f>
        <v>0</v>
      </c>
    </row>
    <row r="27" spans="1:15" ht="6" customHeight="1" thickBot="1" x14ac:dyDescent="0.3">
      <c r="A27" s="250"/>
      <c r="B27" s="250"/>
      <c r="C27" s="265"/>
      <c r="D27" s="251"/>
      <c r="E27" s="257"/>
      <c r="F27" s="258"/>
      <c r="G27" s="259"/>
      <c r="H27" s="259"/>
      <c r="I27" s="259"/>
      <c r="J27" s="259"/>
      <c r="K27" s="260"/>
      <c r="L27" s="261"/>
      <c r="M27" s="256"/>
    </row>
    <row r="28" spans="1:15" s="171" customFormat="1" ht="43.5" customHeight="1" thickTop="1" x14ac:dyDescent="0.25">
      <c r="A28" s="211"/>
      <c r="B28" s="211"/>
      <c r="C28" s="212" t="s">
        <v>14</v>
      </c>
      <c r="D28" s="213">
        <f t="shared" ref="D28" si="0">+SUM(D10:D26)</f>
        <v>21</v>
      </c>
      <c r="E28" s="38"/>
      <c r="F28" s="38"/>
      <c r="G28" s="38"/>
      <c r="H28" s="38"/>
      <c r="I28" s="38"/>
      <c r="J28" s="38"/>
      <c r="K28" s="38"/>
      <c r="L28" s="42">
        <f>+SUM(L10:L26)</f>
        <v>21</v>
      </c>
      <c r="M28" s="214">
        <f>+SUM(M10:M26)</f>
        <v>747362.82000000007</v>
      </c>
      <c r="O28"/>
    </row>
    <row r="29" spans="1:15" ht="18.75" customHeight="1" x14ac:dyDescent="0.25">
      <c r="B29" s="215"/>
      <c r="C29" s="264"/>
      <c r="D29" s="215"/>
      <c r="E29" s="215"/>
    </row>
    <row r="30" spans="1:15" ht="38.25" customHeight="1" x14ac:dyDescent="0.25">
      <c r="A30" s="633" t="s">
        <v>146</v>
      </c>
      <c r="B30" s="633"/>
      <c r="C30" s="633"/>
      <c r="D30" s="633"/>
      <c r="E30" s="633"/>
      <c r="F30" s="633"/>
      <c r="G30" s="633"/>
      <c r="H30" s="633"/>
      <c r="I30" s="633"/>
      <c r="J30" s="633"/>
      <c r="K30" s="633"/>
      <c r="L30" s="633"/>
      <c r="M30" s="633"/>
      <c r="N30" s="633"/>
    </row>
    <row r="31" spans="1:15" x14ac:dyDescent="0.25">
      <c r="A31" s="633" t="s">
        <v>163</v>
      </c>
      <c r="B31" s="633"/>
      <c r="C31" s="633"/>
      <c r="D31" s="633"/>
      <c r="E31" s="633"/>
      <c r="F31" s="633"/>
      <c r="G31" s="633"/>
      <c r="H31" s="633"/>
      <c r="I31" s="633"/>
      <c r="J31" s="633"/>
      <c r="K31" s="633"/>
      <c r="L31" s="633"/>
      <c r="M31" s="633"/>
      <c r="N31" s="633"/>
    </row>
    <row r="32" spans="1:15" x14ac:dyDescent="0.25">
      <c r="A32" s="633" t="s">
        <v>141</v>
      </c>
      <c r="B32" s="633"/>
      <c r="C32" s="633"/>
      <c r="D32" s="633"/>
      <c r="E32" s="633"/>
      <c r="F32" s="633"/>
      <c r="G32" s="633"/>
      <c r="H32" s="633"/>
      <c r="I32" s="633"/>
      <c r="J32" s="633"/>
      <c r="K32" s="633"/>
      <c r="L32" s="633"/>
      <c r="M32" s="633"/>
      <c r="N32" s="633"/>
    </row>
    <row r="33" spans="1:20" x14ac:dyDescent="0.25">
      <c r="A33" s="633" t="s">
        <v>142</v>
      </c>
      <c r="B33" s="633"/>
      <c r="C33" s="633"/>
      <c r="D33" s="633"/>
      <c r="E33" s="633"/>
      <c r="F33" s="633"/>
      <c r="G33" s="633"/>
      <c r="H33" s="633"/>
      <c r="I33" s="633"/>
      <c r="J33" s="633"/>
      <c r="K33" s="633"/>
      <c r="L33" s="633"/>
      <c r="M33" s="633"/>
      <c r="N33" s="633"/>
    </row>
    <row r="34" spans="1:20" x14ac:dyDescent="0.25">
      <c r="A34" s="633" t="s">
        <v>143</v>
      </c>
      <c r="B34" s="633"/>
      <c r="C34" s="633"/>
      <c r="D34" s="633"/>
      <c r="E34" s="633"/>
      <c r="F34" s="633"/>
      <c r="G34" s="633"/>
      <c r="H34" s="633"/>
      <c r="I34" s="633"/>
      <c r="J34" s="633"/>
      <c r="K34" s="633"/>
      <c r="L34" s="633"/>
      <c r="M34" s="633"/>
      <c r="N34" s="633"/>
    </row>
    <row r="35" spans="1:20" ht="47.25" customHeight="1" x14ac:dyDescent="0.25">
      <c r="A35" s="636" t="s">
        <v>144</v>
      </c>
      <c r="B35" s="637"/>
      <c r="C35" s="637"/>
      <c r="D35" s="637"/>
      <c r="E35" s="637"/>
      <c r="F35" s="637"/>
      <c r="G35" s="637"/>
      <c r="H35" s="637"/>
      <c r="I35" s="637"/>
      <c r="J35" s="637"/>
      <c r="K35" s="637"/>
      <c r="L35" s="637"/>
      <c r="M35" s="637"/>
      <c r="N35" s="638"/>
    </row>
    <row r="36" spans="1:20" ht="38.25" customHeight="1" x14ac:dyDescent="0.25">
      <c r="A36" s="633" t="s">
        <v>145</v>
      </c>
      <c r="B36" s="633"/>
      <c r="C36" s="633"/>
      <c r="D36" s="633"/>
      <c r="E36" s="633"/>
      <c r="F36" s="633"/>
      <c r="G36" s="633"/>
      <c r="H36" s="633"/>
      <c r="I36" s="633"/>
      <c r="J36" s="633"/>
      <c r="K36" s="633"/>
      <c r="L36" s="633"/>
      <c r="M36" s="633"/>
      <c r="N36" s="633"/>
    </row>
    <row r="37" spans="1:20" ht="57.75" customHeight="1" x14ac:dyDescent="0.25">
      <c r="A37" s="633" t="s">
        <v>107</v>
      </c>
      <c r="B37" s="633"/>
      <c r="C37" s="633"/>
      <c r="D37" s="633"/>
      <c r="E37" s="633"/>
      <c r="F37" s="633"/>
      <c r="G37" s="633"/>
      <c r="H37" s="633"/>
      <c r="I37" s="633"/>
      <c r="J37" s="633"/>
      <c r="K37" s="633"/>
      <c r="L37" s="633"/>
      <c r="M37" s="633"/>
      <c r="N37" s="633"/>
    </row>
    <row r="38" spans="1:20" x14ac:dyDescent="0.25">
      <c r="A38" s="594"/>
      <c r="B38" s="594"/>
      <c r="C38" s="594"/>
      <c r="D38" s="594"/>
      <c r="E38" s="594"/>
      <c r="F38" s="594"/>
      <c r="G38" s="594"/>
      <c r="H38" s="594"/>
      <c r="I38" s="594"/>
      <c r="J38" s="594"/>
      <c r="K38" s="594"/>
      <c r="L38" s="594"/>
      <c r="M38" s="594"/>
      <c r="N38" s="594"/>
    </row>
    <row r="39" spans="1:20" x14ac:dyDescent="0.25">
      <c r="A39" s="594"/>
      <c r="B39" s="594"/>
      <c r="C39" s="594"/>
      <c r="D39" s="594"/>
      <c r="E39" s="594"/>
      <c r="F39" s="594"/>
      <c r="G39" s="594"/>
      <c r="H39" s="594"/>
      <c r="I39" s="594"/>
      <c r="J39" s="594"/>
      <c r="K39" s="594"/>
      <c r="L39" s="594"/>
      <c r="M39" s="594"/>
      <c r="N39" s="594"/>
    </row>
    <row r="41" spans="1:20" ht="134.25" customHeight="1" x14ac:dyDescent="0.4">
      <c r="A41" s="562" t="s">
        <v>250</v>
      </c>
      <c r="B41" s="562"/>
      <c r="C41" s="562"/>
      <c r="D41" s="562"/>
      <c r="E41" s="562"/>
      <c r="F41" s="562"/>
      <c r="G41" s="562"/>
      <c r="H41" s="562"/>
      <c r="I41" s="562"/>
      <c r="J41" s="562"/>
      <c r="K41" s="562"/>
      <c r="L41" s="562"/>
      <c r="M41" s="562"/>
      <c r="N41" s="562"/>
      <c r="O41" s="562"/>
      <c r="P41" s="562"/>
      <c r="Q41" s="562"/>
      <c r="R41" s="562"/>
      <c r="S41" s="562"/>
      <c r="T41" s="562"/>
    </row>
  </sheetData>
  <mergeCells count="41">
    <mergeCell ref="A41:T41"/>
    <mergeCell ref="A38:N38"/>
    <mergeCell ref="A26:B26"/>
    <mergeCell ref="A30:N30"/>
    <mergeCell ref="A31:N31"/>
    <mergeCell ref="A32:N32"/>
    <mergeCell ref="A33:N33"/>
    <mergeCell ref="A34:N34"/>
    <mergeCell ref="A35:N35"/>
    <mergeCell ref="A21:B21"/>
    <mergeCell ref="A23:B23"/>
    <mergeCell ref="A36:N36"/>
    <mergeCell ref="A24:B24"/>
    <mergeCell ref="A37:N37"/>
    <mergeCell ref="D6:D9"/>
    <mergeCell ref="E6:J8"/>
    <mergeCell ref="A20:B20"/>
    <mergeCell ref="A17:B17"/>
    <mergeCell ref="A1:C1"/>
    <mergeCell ref="A2:C2"/>
    <mergeCell ref="A3:C3"/>
    <mergeCell ref="A5:M5"/>
    <mergeCell ref="L1:N1"/>
    <mergeCell ref="L2:N3"/>
    <mergeCell ref="A18:B18"/>
    <mergeCell ref="P1:R1"/>
    <mergeCell ref="P2:R3"/>
    <mergeCell ref="H1:K3"/>
    <mergeCell ref="O2:O3"/>
    <mergeCell ref="A39:N39"/>
    <mergeCell ref="L6:L9"/>
    <mergeCell ref="M6:M9"/>
    <mergeCell ref="A13:B16"/>
    <mergeCell ref="C13:C16"/>
    <mergeCell ref="D13:D16"/>
    <mergeCell ref="E13:J15"/>
    <mergeCell ref="L13:L16"/>
    <mergeCell ref="M13:M16"/>
    <mergeCell ref="A6:A11"/>
    <mergeCell ref="B6:B9"/>
    <mergeCell ref="C6:C9"/>
  </mergeCells>
  <pageMargins left="0.70866141732283472" right="0.70866141732283472" top="0.19685039370078741" bottom="0.15748031496062992" header="0.31496062992125984" footer="0.31496062992125984"/>
  <pageSetup paperSize="8" scale="66" firstPageNumber="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2B0E3-E11A-4A71-9F24-BBC3ED3DB65C}">
  <sheetPr>
    <tabColor theme="5"/>
    <pageSetUpPr fitToPage="1"/>
  </sheetPr>
  <dimension ref="A1:S50"/>
  <sheetViews>
    <sheetView showGridLines="0" zoomScale="60" zoomScaleNormal="60" workbookViewId="0">
      <selection activeCell="O1" sqref="O1"/>
    </sheetView>
  </sheetViews>
  <sheetFormatPr defaultColWidth="8.5703125" defaultRowHeight="18.75" x14ac:dyDescent="0.3"/>
  <cols>
    <col min="1" max="1" width="8.5703125" style="44" customWidth="1"/>
    <col min="2" max="2" width="19.85546875" style="44" customWidth="1"/>
    <col min="3" max="8" width="15.7109375" style="44" customWidth="1"/>
    <col min="9" max="9" width="20" style="44" customWidth="1"/>
    <col min="10" max="10" width="33.7109375" style="45" bestFit="1" customWidth="1"/>
    <col min="11" max="11" width="36" style="45" bestFit="1" customWidth="1"/>
    <col min="12" max="12" width="28.28515625" style="407" bestFit="1" customWidth="1"/>
    <col min="13" max="13" width="21.42578125" style="407" bestFit="1" customWidth="1"/>
    <col min="14" max="14" width="18.85546875" style="407" customWidth="1"/>
    <col min="15" max="15" width="27.42578125" style="407" customWidth="1"/>
    <col min="16" max="16" width="3.7109375" style="407" customWidth="1"/>
    <col min="17" max="17" width="23" style="44" customWidth="1"/>
    <col min="18" max="18" width="2.7109375" style="44" customWidth="1"/>
    <col min="19" max="19" width="24.7109375" style="44" customWidth="1"/>
    <col min="20" max="20" width="23" style="44" customWidth="1"/>
    <col min="21" max="21" width="12" style="44" customWidth="1"/>
    <col min="22" max="256" width="8.5703125" style="44"/>
    <col min="257" max="257" width="20" style="44" customWidth="1"/>
    <col min="258" max="258" width="18.28515625" style="44" customWidth="1"/>
    <col min="259" max="259" width="15.28515625" style="44" customWidth="1"/>
    <col min="260" max="260" width="17.7109375" style="44" customWidth="1"/>
    <col min="261" max="261" width="14.28515625" style="44" bestFit="1" customWidth="1"/>
    <col min="262" max="262" width="12.7109375" style="44" customWidth="1"/>
    <col min="263" max="263" width="18.28515625" style="44" customWidth="1"/>
    <col min="264" max="264" width="24.5703125" style="44" customWidth="1"/>
    <col min="265" max="265" width="11.7109375" style="44" customWidth="1"/>
    <col min="266" max="266" width="12.7109375" style="44" customWidth="1"/>
    <col min="267" max="267" width="17.7109375" style="44" customWidth="1"/>
    <col min="268" max="268" width="16.7109375" style="44" customWidth="1"/>
    <col min="269" max="269" width="29.7109375" style="44" customWidth="1"/>
    <col min="270" max="270" width="24.7109375" style="44" customWidth="1"/>
    <col min="271" max="271" width="19.42578125" style="44" customWidth="1"/>
    <col min="272" max="272" width="8.5703125" style="44"/>
    <col min="273" max="273" width="12" style="44" customWidth="1"/>
    <col min="274" max="274" width="11.42578125" style="44" customWidth="1"/>
    <col min="275" max="276" width="12" style="44" customWidth="1"/>
    <col min="277" max="512" width="8.5703125" style="44"/>
    <col min="513" max="513" width="20" style="44" customWidth="1"/>
    <col min="514" max="514" width="18.28515625" style="44" customWidth="1"/>
    <col min="515" max="515" width="15.28515625" style="44" customWidth="1"/>
    <col min="516" max="516" width="17.7109375" style="44" customWidth="1"/>
    <col min="517" max="517" width="14.28515625" style="44" bestFit="1" customWidth="1"/>
    <col min="518" max="518" width="12.7109375" style="44" customWidth="1"/>
    <col min="519" max="519" width="18.28515625" style="44" customWidth="1"/>
    <col min="520" max="520" width="24.5703125" style="44" customWidth="1"/>
    <col min="521" max="521" width="11.7109375" style="44" customWidth="1"/>
    <col min="522" max="522" width="12.7109375" style="44" customWidth="1"/>
    <col min="523" max="523" width="17.7109375" style="44" customWidth="1"/>
    <col min="524" max="524" width="16.7109375" style="44" customWidth="1"/>
    <col min="525" max="525" width="29.7109375" style="44" customWidth="1"/>
    <col min="526" max="526" width="24.7109375" style="44" customWidth="1"/>
    <col min="527" max="527" width="19.42578125" style="44" customWidth="1"/>
    <col min="528" max="528" width="8.5703125" style="44"/>
    <col min="529" max="529" width="12" style="44" customWidth="1"/>
    <col min="530" max="530" width="11.42578125" style="44" customWidth="1"/>
    <col min="531" max="532" width="12" style="44" customWidth="1"/>
    <col min="533" max="768" width="8.5703125" style="44"/>
    <col min="769" max="769" width="20" style="44" customWidth="1"/>
    <col min="770" max="770" width="18.28515625" style="44" customWidth="1"/>
    <col min="771" max="771" width="15.28515625" style="44" customWidth="1"/>
    <col min="772" max="772" width="17.7109375" style="44" customWidth="1"/>
    <col min="773" max="773" width="14.28515625" style="44" bestFit="1" customWidth="1"/>
    <col min="774" max="774" width="12.7109375" style="44" customWidth="1"/>
    <col min="775" max="775" width="18.28515625" style="44" customWidth="1"/>
    <col min="776" max="776" width="24.5703125" style="44" customWidth="1"/>
    <col min="777" max="777" width="11.7109375" style="44" customWidth="1"/>
    <col min="778" max="778" width="12.7109375" style="44" customWidth="1"/>
    <col min="779" max="779" width="17.7109375" style="44" customWidth="1"/>
    <col min="780" max="780" width="16.7109375" style="44" customWidth="1"/>
    <col min="781" max="781" width="29.7109375" style="44" customWidth="1"/>
    <col min="782" max="782" width="24.7109375" style="44" customWidth="1"/>
    <col min="783" max="783" width="19.42578125" style="44" customWidth="1"/>
    <col min="784" max="784" width="8.5703125" style="44"/>
    <col min="785" max="785" width="12" style="44" customWidth="1"/>
    <col min="786" max="786" width="11.42578125" style="44" customWidth="1"/>
    <col min="787" max="788" width="12" style="44" customWidth="1"/>
    <col min="789" max="1024" width="8.5703125" style="44"/>
    <col min="1025" max="1025" width="20" style="44" customWidth="1"/>
    <col min="1026" max="1026" width="18.28515625" style="44" customWidth="1"/>
    <col min="1027" max="1027" width="15.28515625" style="44" customWidth="1"/>
    <col min="1028" max="1028" width="17.7109375" style="44" customWidth="1"/>
    <col min="1029" max="1029" width="14.28515625" style="44" bestFit="1" customWidth="1"/>
    <col min="1030" max="1030" width="12.7109375" style="44" customWidth="1"/>
    <col min="1031" max="1031" width="18.28515625" style="44" customWidth="1"/>
    <col min="1032" max="1032" width="24.5703125" style="44" customWidth="1"/>
    <col min="1033" max="1033" width="11.7109375" style="44" customWidth="1"/>
    <col min="1034" max="1034" width="12.7109375" style="44" customWidth="1"/>
    <col min="1035" max="1035" width="17.7109375" style="44" customWidth="1"/>
    <col min="1036" max="1036" width="16.7109375" style="44" customWidth="1"/>
    <col min="1037" max="1037" width="29.7109375" style="44" customWidth="1"/>
    <col min="1038" max="1038" width="24.7109375" style="44" customWidth="1"/>
    <col min="1039" max="1039" width="19.42578125" style="44" customWidth="1"/>
    <col min="1040" max="1040" width="8.5703125" style="44"/>
    <col min="1041" max="1041" width="12" style="44" customWidth="1"/>
    <col min="1042" max="1042" width="11.42578125" style="44" customWidth="1"/>
    <col min="1043" max="1044" width="12" style="44" customWidth="1"/>
    <col min="1045" max="1280" width="8.5703125" style="44"/>
    <col min="1281" max="1281" width="20" style="44" customWidth="1"/>
    <col min="1282" max="1282" width="18.28515625" style="44" customWidth="1"/>
    <col min="1283" max="1283" width="15.28515625" style="44" customWidth="1"/>
    <col min="1284" max="1284" width="17.7109375" style="44" customWidth="1"/>
    <col min="1285" max="1285" width="14.28515625" style="44" bestFit="1" customWidth="1"/>
    <col min="1286" max="1286" width="12.7109375" style="44" customWidth="1"/>
    <col min="1287" max="1287" width="18.28515625" style="44" customWidth="1"/>
    <col min="1288" max="1288" width="24.5703125" style="44" customWidth="1"/>
    <col min="1289" max="1289" width="11.7109375" style="44" customWidth="1"/>
    <col min="1290" max="1290" width="12.7109375" style="44" customWidth="1"/>
    <col min="1291" max="1291" width="17.7109375" style="44" customWidth="1"/>
    <col min="1292" max="1292" width="16.7109375" style="44" customWidth="1"/>
    <col min="1293" max="1293" width="29.7109375" style="44" customWidth="1"/>
    <col min="1294" max="1294" width="24.7109375" style="44" customWidth="1"/>
    <col min="1295" max="1295" width="19.42578125" style="44" customWidth="1"/>
    <col min="1296" max="1296" width="8.5703125" style="44"/>
    <col min="1297" max="1297" width="12" style="44" customWidth="1"/>
    <col min="1298" max="1298" width="11.42578125" style="44" customWidth="1"/>
    <col min="1299" max="1300" width="12" style="44" customWidth="1"/>
    <col min="1301" max="1536" width="8.5703125" style="44"/>
    <col min="1537" max="1537" width="20" style="44" customWidth="1"/>
    <col min="1538" max="1538" width="18.28515625" style="44" customWidth="1"/>
    <col min="1539" max="1539" width="15.28515625" style="44" customWidth="1"/>
    <col min="1540" max="1540" width="17.7109375" style="44" customWidth="1"/>
    <col min="1541" max="1541" width="14.28515625" style="44" bestFit="1" customWidth="1"/>
    <col min="1542" max="1542" width="12.7109375" style="44" customWidth="1"/>
    <col min="1543" max="1543" width="18.28515625" style="44" customWidth="1"/>
    <col min="1544" max="1544" width="24.5703125" style="44" customWidth="1"/>
    <col min="1545" max="1545" width="11.7109375" style="44" customWidth="1"/>
    <col min="1546" max="1546" width="12.7109375" style="44" customWidth="1"/>
    <col min="1547" max="1547" width="17.7109375" style="44" customWidth="1"/>
    <col min="1548" max="1548" width="16.7109375" style="44" customWidth="1"/>
    <col min="1549" max="1549" width="29.7109375" style="44" customWidth="1"/>
    <col min="1550" max="1550" width="24.7109375" style="44" customWidth="1"/>
    <col min="1551" max="1551" width="19.42578125" style="44" customWidth="1"/>
    <col min="1552" max="1552" width="8.5703125" style="44"/>
    <col min="1553" max="1553" width="12" style="44" customWidth="1"/>
    <col min="1554" max="1554" width="11.42578125" style="44" customWidth="1"/>
    <col min="1555" max="1556" width="12" style="44" customWidth="1"/>
    <col min="1557" max="1792" width="8.5703125" style="44"/>
    <col min="1793" max="1793" width="20" style="44" customWidth="1"/>
    <col min="1794" max="1794" width="18.28515625" style="44" customWidth="1"/>
    <col min="1795" max="1795" width="15.28515625" style="44" customWidth="1"/>
    <col min="1796" max="1796" width="17.7109375" style="44" customWidth="1"/>
    <col min="1797" max="1797" width="14.28515625" style="44" bestFit="1" customWidth="1"/>
    <col min="1798" max="1798" width="12.7109375" style="44" customWidth="1"/>
    <col min="1799" max="1799" width="18.28515625" style="44" customWidth="1"/>
    <col min="1800" max="1800" width="24.5703125" style="44" customWidth="1"/>
    <col min="1801" max="1801" width="11.7109375" style="44" customWidth="1"/>
    <col min="1802" max="1802" width="12.7109375" style="44" customWidth="1"/>
    <col min="1803" max="1803" width="17.7109375" style="44" customWidth="1"/>
    <col min="1804" max="1804" width="16.7109375" style="44" customWidth="1"/>
    <col min="1805" max="1805" width="29.7109375" style="44" customWidth="1"/>
    <col min="1806" max="1806" width="24.7109375" style="44" customWidth="1"/>
    <col min="1807" max="1807" width="19.42578125" style="44" customWidth="1"/>
    <col min="1808" max="1808" width="8.5703125" style="44"/>
    <col min="1809" max="1809" width="12" style="44" customWidth="1"/>
    <col min="1810" max="1810" width="11.42578125" style="44" customWidth="1"/>
    <col min="1811" max="1812" width="12" style="44" customWidth="1"/>
    <col min="1813" max="2048" width="8.5703125" style="44"/>
    <col min="2049" max="2049" width="20" style="44" customWidth="1"/>
    <col min="2050" max="2050" width="18.28515625" style="44" customWidth="1"/>
    <col min="2051" max="2051" width="15.28515625" style="44" customWidth="1"/>
    <col min="2052" max="2052" width="17.7109375" style="44" customWidth="1"/>
    <col min="2053" max="2053" width="14.28515625" style="44" bestFit="1" customWidth="1"/>
    <col min="2054" max="2054" width="12.7109375" style="44" customWidth="1"/>
    <col min="2055" max="2055" width="18.28515625" style="44" customWidth="1"/>
    <col min="2056" max="2056" width="24.5703125" style="44" customWidth="1"/>
    <col min="2057" max="2057" width="11.7109375" style="44" customWidth="1"/>
    <col min="2058" max="2058" width="12.7109375" style="44" customWidth="1"/>
    <col min="2059" max="2059" width="17.7109375" style="44" customWidth="1"/>
    <col min="2060" max="2060" width="16.7109375" style="44" customWidth="1"/>
    <col min="2061" max="2061" width="29.7109375" style="44" customWidth="1"/>
    <col min="2062" max="2062" width="24.7109375" style="44" customWidth="1"/>
    <col min="2063" max="2063" width="19.42578125" style="44" customWidth="1"/>
    <col min="2064" max="2064" width="8.5703125" style="44"/>
    <col min="2065" max="2065" width="12" style="44" customWidth="1"/>
    <col min="2066" max="2066" width="11.42578125" style="44" customWidth="1"/>
    <col min="2067" max="2068" width="12" style="44" customWidth="1"/>
    <col min="2069" max="2304" width="8.5703125" style="44"/>
    <col min="2305" max="2305" width="20" style="44" customWidth="1"/>
    <col min="2306" max="2306" width="18.28515625" style="44" customWidth="1"/>
    <col min="2307" max="2307" width="15.28515625" style="44" customWidth="1"/>
    <col min="2308" max="2308" width="17.7109375" style="44" customWidth="1"/>
    <col min="2309" max="2309" width="14.28515625" style="44" bestFit="1" customWidth="1"/>
    <col min="2310" max="2310" width="12.7109375" style="44" customWidth="1"/>
    <col min="2311" max="2311" width="18.28515625" style="44" customWidth="1"/>
    <col min="2312" max="2312" width="24.5703125" style="44" customWidth="1"/>
    <col min="2313" max="2313" width="11.7109375" style="44" customWidth="1"/>
    <col min="2314" max="2314" width="12.7109375" style="44" customWidth="1"/>
    <col min="2315" max="2315" width="17.7109375" style="44" customWidth="1"/>
    <col min="2316" max="2316" width="16.7109375" style="44" customWidth="1"/>
    <col min="2317" max="2317" width="29.7109375" style="44" customWidth="1"/>
    <col min="2318" max="2318" width="24.7109375" style="44" customWidth="1"/>
    <col min="2319" max="2319" width="19.42578125" style="44" customWidth="1"/>
    <col min="2320" max="2320" width="8.5703125" style="44"/>
    <col min="2321" max="2321" width="12" style="44" customWidth="1"/>
    <col min="2322" max="2322" width="11.42578125" style="44" customWidth="1"/>
    <col min="2323" max="2324" width="12" style="44" customWidth="1"/>
    <col min="2325" max="2560" width="8.5703125" style="44"/>
    <col min="2561" max="2561" width="20" style="44" customWidth="1"/>
    <col min="2562" max="2562" width="18.28515625" style="44" customWidth="1"/>
    <col min="2563" max="2563" width="15.28515625" style="44" customWidth="1"/>
    <col min="2564" max="2564" width="17.7109375" style="44" customWidth="1"/>
    <col min="2565" max="2565" width="14.28515625" style="44" bestFit="1" customWidth="1"/>
    <col min="2566" max="2566" width="12.7109375" style="44" customWidth="1"/>
    <col min="2567" max="2567" width="18.28515625" style="44" customWidth="1"/>
    <col min="2568" max="2568" width="24.5703125" style="44" customWidth="1"/>
    <col min="2569" max="2569" width="11.7109375" style="44" customWidth="1"/>
    <col min="2570" max="2570" width="12.7109375" style="44" customWidth="1"/>
    <col min="2571" max="2571" width="17.7109375" style="44" customWidth="1"/>
    <col min="2572" max="2572" width="16.7109375" style="44" customWidth="1"/>
    <col min="2573" max="2573" width="29.7109375" style="44" customWidth="1"/>
    <col min="2574" max="2574" width="24.7109375" style="44" customWidth="1"/>
    <col min="2575" max="2575" width="19.42578125" style="44" customWidth="1"/>
    <col min="2576" max="2576" width="8.5703125" style="44"/>
    <col min="2577" max="2577" width="12" style="44" customWidth="1"/>
    <col min="2578" max="2578" width="11.42578125" style="44" customWidth="1"/>
    <col min="2579" max="2580" width="12" style="44" customWidth="1"/>
    <col min="2581" max="2816" width="8.5703125" style="44"/>
    <col min="2817" max="2817" width="20" style="44" customWidth="1"/>
    <col min="2818" max="2818" width="18.28515625" style="44" customWidth="1"/>
    <col min="2819" max="2819" width="15.28515625" style="44" customWidth="1"/>
    <col min="2820" max="2820" width="17.7109375" style="44" customWidth="1"/>
    <col min="2821" max="2821" width="14.28515625" style="44" bestFit="1" customWidth="1"/>
    <col min="2822" max="2822" width="12.7109375" style="44" customWidth="1"/>
    <col min="2823" max="2823" width="18.28515625" style="44" customWidth="1"/>
    <col min="2824" max="2824" width="24.5703125" style="44" customWidth="1"/>
    <col min="2825" max="2825" width="11.7109375" style="44" customWidth="1"/>
    <col min="2826" max="2826" width="12.7109375" style="44" customWidth="1"/>
    <col min="2827" max="2827" width="17.7109375" style="44" customWidth="1"/>
    <col min="2828" max="2828" width="16.7109375" style="44" customWidth="1"/>
    <col min="2829" max="2829" width="29.7109375" style="44" customWidth="1"/>
    <col min="2830" max="2830" width="24.7109375" style="44" customWidth="1"/>
    <col min="2831" max="2831" width="19.42578125" style="44" customWidth="1"/>
    <col min="2832" max="2832" width="8.5703125" style="44"/>
    <col min="2833" max="2833" width="12" style="44" customWidth="1"/>
    <col min="2834" max="2834" width="11.42578125" style="44" customWidth="1"/>
    <col min="2835" max="2836" width="12" style="44" customWidth="1"/>
    <col min="2837" max="3072" width="8.5703125" style="44"/>
    <col min="3073" max="3073" width="20" style="44" customWidth="1"/>
    <col min="3074" max="3074" width="18.28515625" style="44" customWidth="1"/>
    <col min="3075" max="3075" width="15.28515625" style="44" customWidth="1"/>
    <col min="3076" max="3076" width="17.7109375" style="44" customWidth="1"/>
    <col min="3077" max="3077" width="14.28515625" style="44" bestFit="1" customWidth="1"/>
    <col min="3078" max="3078" width="12.7109375" style="44" customWidth="1"/>
    <col min="3079" max="3079" width="18.28515625" style="44" customWidth="1"/>
    <col min="3080" max="3080" width="24.5703125" style="44" customWidth="1"/>
    <col min="3081" max="3081" width="11.7109375" style="44" customWidth="1"/>
    <col min="3082" max="3082" width="12.7109375" style="44" customWidth="1"/>
    <col min="3083" max="3083" width="17.7109375" style="44" customWidth="1"/>
    <col min="3084" max="3084" width="16.7109375" style="44" customWidth="1"/>
    <col min="3085" max="3085" width="29.7109375" style="44" customWidth="1"/>
    <col min="3086" max="3086" width="24.7109375" style="44" customWidth="1"/>
    <col min="3087" max="3087" width="19.42578125" style="44" customWidth="1"/>
    <col min="3088" max="3088" width="8.5703125" style="44"/>
    <col min="3089" max="3089" width="12" style="44" customWidth="1"/>
    <col min="3090" max="3090" width="11.42578125" style="44" customWidth="1"/>
    <col min="3091" max="3092" width="12" style="44" customWidth="1"/>
    <col min="3093" max="3328" width="8.5703125" style="44"/>
    <col min="3329" max="3329" width="20" style="44" customWidth="1"/>
    <col min="3330" max="3330" width="18.28515625" style="44" customWidth="1"/>
    <col min="3331" max="3331" width="15.28515625" style="44" customWidth="1"/>
    <col min="3332" max="3332" width="17.7109375" style="44" customWidth="1"/>
    <col min="3333" max="3333" width="14.28515625" style="44" bestFit="1" customWidth="1"/>
    <col min="3334" max="3334" width="12.7109375" style="44" customWidth="1"/>
    <col min="3335" max="3335" width="18.28515625" style="44" customWidth="1"/>
    <col min="3336" max="3336" width="24.5703125" style="44" customWidth="1"/>
    <col min="3337" max="3337" width="11.7109375" style="44" customWidth="1"/>
    <col min="3338" max="3338" width="12.7109375" style="44" customWidth="1"/>
    <col min="3339" max="3339" width="17.7109375" style="44" customWidth="1"/>
    <col min="3340" max="3340" width="16.7109375" style="44" customWidth="1"/>
    <col min="3341" max="3341" width="29.7109375" style="44" customWidth="1"/>
    <col min="3342" max="3342" width="24.7109375" style="44" customWidth="1"/>
    <col min="3343" max="3343" width="19.42578125" style="44" customWidth="1"/>
    <col min="3344" max="3344" width="8.5703125" style="44"/>
    <col min="3345" max="3345" width="12" style="44" customWidth="1"/>
    <col min="3346" max="3346" width="11.42578125" style="44" customWidth="1"/>
    <col min="3347" max="3348" width="12" style="44" customWidth="1"/>
    <col min="3349" max="3584" width="8.5703125" style="44"/>
    <col min="3585" max="3585" width="20" style="44" customWidth="1"/>
    <col min="3586" max="3586" width="18.28515625" style="44" customWidth="1"/>
    <col min="3587" max="3587" width="15.28515625" style="44" customWidth="1"/>
    <col min="3588" max="3588" width="17.7109375" style="44" customWidth="1"/>
    <col min="3589" max="3589" width="14.28515625" style="44" bestFit="1" customWidth="1"/>
    <col min="3590" max="3590" width="12.7109375" style="44" customWidth="1"/>
    <col min="3591" max="3591" width="18.28515625" style="44" customWidth="1"/>
    <col min="3592" max="3592" width="24.5703125" style="44" customWidth="1"/>
    <col min="3593" max="3593" width="11.7109375" style="44" customWidth="1"/>
    <col min="3594" max="3594" width="12.7109375" style="44" customWidth="1"/>
    <col min="3595" max="3595" width="17.7109375" style="44" customWidth="1"/>
    <col min="3596" max="3596" width="16.7109375" style="44" customWidth="1"/>
    <col min="3597" max="3597" width="29.7109375" style="44" customWidth="1"/>
    <col min="3598" max="3598" width="24.7109375" style="44" customWidth="1"/>
    <col min="3599" max="3599" width="19.42578125" style="44" customWidth="1"/>
    <col min="3600" max="3600" width="8.5703125" style="44"/>
    <col min="3601" max="3601" width="12" style="44" customWidth="1"/>
    <col min="3602" max="3602" width="11.42578125" style="44" customWidth="1"/>
    <col min="3603" max="3604" width="12" style="44" customWidth="1"/>
    <col min="3605" max="3840" width="8.5703125" style="44"/>
    <col min="3841" max="3841" width="20" style="44" customWidth="1"/>
    <col min="3842" max="3842" width="18.28515625" style="44" customWidth="1"/>
    <col min="3843" max="3843" width="15.28515625" style="44" customWidth="1"/>
    <col min="3844" max="3844" width="17.7109375" style="44" customWidth="1"/>
    <col min="3845" max="3845" width="14.28515625" style="44" bestFit="1" customWidth="1"/>
    <col min="3846" max="3846" width="12.7109375" style="44" customWidth="1"/>
    <col min="3847" max="3847" width="18.28515625" style="44" customWidth="1"/>
    <col min="3848" max="3848" width="24.5703125" style="44" customWidth="1"/>
    <col min="3849" max="3849" width="11.7109375" style="44" customWidth="1"/>
    <col min="3850" max="3850" width="12.7109375" style="44" customWidth="1"/>
    <col min="3851" max="3851" width="17.7109375" style="44" customWidth="1"/>
    <col min="3852" max="3852" width="16.7109375" style="44" customWidth="1"/>
    <col min="3853" max="3853" width="29.7109375" style="44" customWidth="1"/>
    <col min="3854" max="3854" width="24.7109375" style="44" customWidth="1"/>
    <col min="3855" max="3855" width="19.42578125" style="44" customWidth="1"/>
    <col min="3856" max="3856" width="8.5703125" style="44"/>
    <col min="3857" max="3857" width="12" style="44" customWidth="1"/>
    <col min="3858" max="3858" width="11.42578125" style="44" customWidth="1"/>
    <col min="3859" max="3860" width="12" style="44" customWidth="1"/>
    <col min="3861" max="4096" width="8.5703125" style="44"/>
    <col min="4097" max="4097" width="20" style="44" customWidth="1"/>
    <col min="4098" max="4098" width="18.28515625" style="44" customWidth="1"/>
    <col min="4099" max="4099" width="15.28515625" style="44" customWidth="1"/>
    <col min="4100" max="4100" width="17.7109375" style="44" customWidth="1"/>
    <col min="4101" max="4101" width="14.28515625" style="44" bestFit="1" customWidth="1"/>
    <col min="4102" max="4102" width="12.7109375" style="44" customWidth="1"/>
    <col min="4103" max="4103" width="18.28515625" style="44" customWidth="1"/>
    <col min="4104" max="4104" width="24.5703125" style="44" customWidth="1"/>
    <col min="4105" max="4105" width="11.7109375" style="44" customWidth="1"/>
    <col min="4106" max="4106" width="12.7109375" style="44" customWidth="1"/>
    <col min="4107" max="4107" width="17.7109375" style="44" customWidth="1"/>
    <col min="4108" max="4108" width="16.7109375" style="44" customWidth="1"/>
    <col min="4109" max="4109" width="29.7109375" style="44" customWidth="1"/>
    <col min="4110" max="4110" width="24.7109375" style="44" customWidth="1"/>
    <col min="4111" max="4111" width="19.42578125" style="44" customWidth="1"/>
    <col min="4112" max="4112" width="8.5703125" style="44"/>
    <col min="4113" max="4113" width="12" style="44" customWidth="1"/>
    <col min="4114" max="4114" width="11.42578125" style="44" customWidth="1"/>
    <col min="4115" max="4116" width="12" style="44" customWidth="1"/>
    <col min="4117" max="4352" width="8.5703125" style="44"/>
    <col min="4353" max="4353" width="20" style="44" customWidth="1"/>
    <col min="4354" max="4354" width="18.28515625" style="44" customWidth="1"/>
    <col min="4355" max="4355" width="15.28515625" style="44" customWidth="1"/>
    <col min="4356" max="4356" width="17.7109375" style="44" customWidth="1"/>
    <col min="4357" max="4357" width="14.28515625" style="44" bestFit="1" customWidth="1"/>
    <col min="4358" max="4358" width="12.7109375" style="44" customWidth="1"/>
    <col min="4359" max="4359" width="18.28515625" style="44" customWidth="1"/>
    <col min="4360" max="4360" width="24.5703125" style="44" customWidth="1"/>
    <col min="4361" max="4361" width="11.7109375" style="44" customWidth="1"/>
    <col min="4362" max="4362" width="12.7109375" style="44" customWidth="1"/>
    <col min="4363" max="4363" width="17.7109375" style="44" customWidth="1"/>
    <col min="4364" max="4364" width="16.7109375" style="44" customWidth="1"/>
    <col min="4365" max="4365" width="29.7109375" style="44" customWidth="1"/>
    <col min="4366" max="4366" width="24.7109375" style="44" customWidth="1"/>
    <col min="4367" max="4367" width="19.42578125" style="44" customWidth="1"/>
    <col min="4368" max="4368" width="8.5703125" style="44"/>
    <col min="4369" max="4369" width="12" style="44" customWidth="1"/>
    <col min="4370" max="4370" width="11.42578125" style="44" customWidth="1"/>
    <col min="4371" max="4372" width="12" style="44" customWidth="1"/>
    <col min="4373" max="4608" width="8.5703125" style="44"/>
    <col min="4609" max="4609" width="20" style="44" customWidth="1"/>
    <col min="4610" max="4610" width="18.28515625" style="44" customWidth="1"/>
    <col min="4611" max="4611" width="15.28515625" style="44" customWidth="1"/>
    <col min="4612" max="4612" width="17.7109375" style="44" customWidth="1"/>
    <col min="4613" max="4613" width="14.28515625" style="44" bestFit="1" customWidth="1"/>
    <col min="4614" max="4614" width="12.7109375" style="44" customWidth="1"/>
    <col min="4615" max="4615" width="18.28515625" style="44" customWidth="1"/>
    <col min="4616" max="4616" width="24.5703125" style="44" customWidth="1"/>
    <col min="4617" max="4617" width="11.7109375" style="44" customWidth="1"/>
    <col min="4618" max="4618" width="12.7109375" style="44" customWidth="1"/>
    <col min="4619" max="4619" width="17.7109375" style="44" customWidth="1"/>
    <col min="4620" max="4620" width="16.7109375" style="44" customWidth="1"/>
    <col min="4621" max="4621" width="29.7109375" style="44" customWidth="1"/>
    <col min="4622" max="4622" width="24.7109375" style="44" customWidth="1"/>
    <col min="4623" max="4623" width="19.42578125" style="44" customWidth="1"/>
    <col min="4624" max="4624" width="8.5703125" style="44"/>
    <col min="4625" max="4625" width="12" style="44" customWidth="1"/>
    <col min="4626" max="4626" width="11.42578125" style="44" customWidth="1"/>
    <col min="4627" max="4628" width="12" style="44" customWidth="1"/>
    <col min="4629" max="4864" width="8.5703125" style="44"/>
    <col min="4865" max="4865" width="20" style="44" customWidth="1"/>
    <col min="4866" max="4866" width="18.28515625" style="44" customWidth="1"/>
    <col min="4867" max="4867" width="15.28515625" style="44" customWidth="1"/>
    <col min="4868" max="4868" width="17.7109375" style="44" customWidth="1"/>
    <col min="4869" max="4869" width="14.28515625" style="44" bestFit="1" customWidth="1"/>
    <col min="4870" max="4870" width="12.7109375" style="44" customWidth="1"/>
    <col min="4871" max="4871" width="18.28515625" style="44" customWidth="1"/>
    <col min="4872" max="4872" width="24.5703125" style="44" customWidth="1"/>
    <col min="4873" max="4873" width="11.7109375" style="44" customWidth="1"/>
    <col min="4874" max="4874" width="12.7109375" style="44" customWidth="1"/>
    <col min="4875" max="4875" width="17.7109375" style="44" customWidth="1"/>
    <col min="4876" max="4876" width="16.7109375" style="44" customWidth="1"/>
    <col min="4877" max="4877" width="29.7109375" style="44" customWidth="1"/>
    <col min="4878" max="4878" width="24.7109375" style="44" customWidth="1"/>
    <col min="4879" max="4879" width="19.42578125" style="44" customWidth="1"/>
    <col min="4880" max="4880" width="8.5703125" style="44"/>
    <col min="4881" max="4881" width="12" style="44" customWidth="1"/>
    <col min="4882" max="4882" width="11.42578125" style="44" customWidth="1"/>
    <col min="4883" max="4884" width="12" style="44" customWidth="1"/>
    <col min="4885" max="5120" width="8.5703125" style="44"/>
    <col min="5121" max="5121" width="20" style="44" customWidth="1"/>
    <col min="5122" max="5122" width="18.28515625" style="44" customWidth="1"/>
    <col min="5123" max="5123" width="15.28515625" style="44" customWidth="1"/>
    <col min="5124" max="5124" width="17.7109375" style="44" customWidth="1"/>
    <col min="5125" max="5125" width="14.28515625" style="44" bestFit="1" customWidth="1"/>
    <col min="5126" max="5126" width="12.7109375" style="44" customWidth="1"/>
    <col min="5127" max="5127" width="18.28515625" style="44" customWidth="1"/>
    <col min="5128" max="5128" width="24.5703125" style="44" customWidth="1"/>
    <col min="5129" max="5129" width="11.7109375" style="44" customWidth="1"/>
    <col min="5130" max="5130" width="12.7109375" style="44" customWidth="1"/>
    <col min="5131" max="5131" width="17.7109375" style="44" customWidth="1"/>
    <col min="5132" max="5132" width="16.7109375" style="44" customWidth="1"/>
    <col min="5133" max="5133" width="29.7109375" style="44" customWidth="1"/>
    <col min="5134" max="5134" width="24.7109375" style="44" customWidth="1"/>
    <col min="5135" max="5135" width="19.42578125" style="44" customWidth="1"/>
    <col min="5136" max="5136" width="8.5703125" style="44"/>
    <col min="5137" max="5137" width="12" style="44" customWidth="1"/>
    <col min="5138" max="5138" width="11.42578125" style="44" customWidth="1"/>
    <col min="5139" max="5140" width="12" style="44" customWidth="1"/>
    <col min="5141" max="5376" width="8.5703125" style="44"/>
    <col min="5377" max="5377" width="20" style="44" customWidth="1"/>
    <col min="5378" max="5378" width="18.28515625" style="44" customWidth="1"/>
    <col min="5379" max="5379" width="15.28515625" style="44" customWidth="1"/>
    <col min="5380" max="5380" width="17.7109375" style="44" customWidth="1"/>
    <col min="5381" max="5381" width="14.28515625" style="44" bestFit="1" customWidth="1"/>
    <col min="5382" max="5382" width="12.7109375" style="44" customWidth="1"/>
    <col min="5383" max="5383" width="18.28515625" style="44" customWidth="1"/>
    <col min="5384" max="5384" width="24.5703125" style="44" customWidth="1"/>
    <col min="5385" max="5385" width="11.7109375" style="44" customWidth="1"/>
    <col min="5386" max="5386" width="12.7109375" style="44" customWidth="1"/>
    <col min="5387" max="5387" width="17.7109375" style="44" customWidth="1"/>
    <col min="5388" max="5388" width="16.7109375" style="44" customWidth="1"/>
    <col min="5389" max="5389" width="29.7109375" style="44" customWidth="1"/>
    <col min="5390" max="5390" width="24.7109375" style="44" customWidth="1"/>
    <col min="5391" max="5391" width="19.42578125" style="44" customWidth="1"/>
    <col min="5392" max="5392" width="8.5703125" style="44"/>
    <col min="5393" max="5393" width="12" style="44" customWidth="1"/>
    <col min="5394" max="5394" width="11.42578125" style="44" customWidth="1"/>
    <col min="5395" max="5396" width="12" style="44" customWidth="1"/>
    <col min="5397" max="5632" width="8.5703125" style="44"/>
    <col min="5633" max="5633" width="20" style="44" customWidth="1"/>
    <col min="5634" max="5634" width="18.28515625" style="44" customWidth="1"/>
    <col min="5635" max="5635" width="15.28515625" style="44" customWidth="1"/>
    <col min="5636" max="5636" width="17.7109375" style="44" customWidth="1"/>
    <col min="5637" max="5637" width="14.28515625" style="44" bestFit="1" customWidth="1"/>
    <col min="5638" max="5638" width="12.7109375" style="44" customWidth="1"/>
    <col min="5639" max="5639" width="18.28515625" style="44" customWidth="1"/>
    <col min="5640" max="5640" width="24.5703125" style="44" customWidth="1"/>
    <col min="5641" max="5641" width="11.7109375" style="44" customWidth="1"/>
    <col min="5642" max="5642" width="12.7109375" style="44" customWidth="1"/>
    <col min="5643" max="5643" width="17.7109375" style="44" customWidth="1"/>
    <col min="5644" max="5644" width="16.7109375" style="44" customWidth="1"/>
    <col min="5645" max="5645" width="29.7109375" style="44" customWidth="1"/>
    <col min="5646" max="5646" width="24.7109375" style="44" customWidth="1"/>
    <col min="5647" max="5647" width="19.42578125" style="44" customWidth="1"/>
    <col min="5648" max="5648" width="8.5703125" style="44"/>
    <col min="5649" max="5649" width="12" style="44" customWidth="1"/>
    <col min="5650" max="5650" width="11.42578125" style="44" customWidth="1"/>
    <col min="5651" max="5652" width="12" style="44" customWidth="1"/>
    <col min="5653" max="5888" width="8.5703125" style="44"/>
    <col min="5889" max="5889" width="20" style="44" customWidth="1"/>
    <col min="5890" max="5890" width="18.28515625" style="44" customWidth="1"/>
    <col min="5891" max="5891" width="15.28515625" style="44" customWidth="1"/>
    <col min="5892" max="5892" width="17.7109375" style="44" customWidth="1"/>
    <col min="5893" max="5893" width="14.28515625" style="44" bestFit="1" customWidth="1"/>
    <col min="5894" max="5894" width="12.7109375" style="44" customWidth="1"/>
    <col min="5895" max="5895" width="18.28515625" style="44" customWidth="1"/>
    <col min="5896" max="5896" width="24.5703125" style="44" customWidth="1"/>
    <col min="5897" max="5897" width="11.7109375" style="44" customWidth="1"/>
    <col min="5898" max="5898" width="12.7109375" style="44" customWidth="1"/>
    <col min="5899" max="5899" width="17.7109375" style="44" customWidth="1"/>
    <col min="5900" max="5900" width="16.7109375" style="44" customWidth="1"/>
    <col min="5901" max="5901" width="29.7109375" style="44" customWidth="1"/>
    <col min="5902" max="5902" width="24.7109375" style="44" customWidth="1"/>
    <col min="5903" max="5903" width="19.42578125" style="44" customWidth="1"/>
    <col min="5904" max="5904" width="8.5703125" style="44"/>
    <col min="5905" max="5905" width="12" style="44" customWidth="1"/>
    <col min="5906" max="5906" width="11.42578125" style="44" customWidth="1"/>
    <col min="5907" max="5908" width="12" style="44" customWidth="1"/>
    <col min="5909" max="6144" width="8.5703125" style="44"/>
    <col min="6145" max="6145" width="20" style="44" customWidth="1"/>
    <col min="6146" max="6146" width="18.28515625" style="44" customWidth="1"/>
    <col min="6147" max="6147" width="15.28515625" style="44" customWidth="1"/>
    <col min="6148" max="6148" width="17.7109375" style="44" customWidth="1"/>
    <col min="6149" max="6149" width="14.28515625" style="44" bestFit="1" customWidth="1"/>
    <col min="6150" max="6150" width="12.7109375" style="44" customWidth="1"/>
    <col min="6151" max="6151" width="18.28515625" style="44" customWidth="1"/>
    <col min="6152" max="6152" width="24.5703125" style="44" customWidth="1"/>
    <col min="6153" max="6153" width="11.7109375" style="44" customWidth="1"/>
    <col min="6154" max="6154" width="12.7109375" style="44" customWidth="1"/>
    <col min="6155" max="6155" width="17.7109375" style="44" customWidth="1"/>
    <col min="6156" max="6156" width="16.7109375" style="44" customWidth="1"/>
    <col min="6157" max="6157" width="29.7109375" style="44" customWidth="1"/>
    <col min="6158" max="6158" width="24.7109375" style="44" customWidth="1"/>
    <col min="6159" max="6159" width="19.42578125" style="44" customWidth="1"/>
    <col min="6160" max="6160" width="8.5703125" style="44"/>
    <col min="6161" max="6161" width="12" style="44" customWidth="1"/>
    <col min="6162" max="6162" width="11.42578125" style="44" customWidth="1"/>
    <col min="6163" max="6164" width="12" style="44" customWidth="1"/>
    <col min="6165" max="6400" width="8.5703125" style="44"/>
    <col min="6401" max="6401" width="20" style="44" customWidth="1"/>
    <col min="6402" max="6402" width="18.28515625" style="44" customWidth="1"/>
    <col min="6403" max="6403" width="15.28515625" style="44" customWidth="1"/>
    <col min="6404" max="6404" width="17.7109375" style="44" customWidth="1"/>
    <col min="6405" max="6405" width="14.28515625" style="44" bestFit="1" customWidth="1"/>
    <col min="6406" max="6406" width="12.7109375" style="44" customWidth="1"/>
    <col min="6407" max="6407" width="18.28515625" style="44" customWidth="1"/>
    <col min="6408" max="6408" width="24.5703125" style="44" customWidth="1"/>
    <col min="6409" max="6409" width="11.7109375" style="44" customWidth="1"/>
    <col min="6410" max="6410" width="12.7109375" style="44" customWidth="1"/>
    <col min="6411" max="6411" width="17.7109375" style="44" customWidth="1"/>
    <col min="6412" max="6412" width="16.7109375" style="44" customWidth="1"/>
    <col min="6413" max="6413" width="29.7109375" style="44" customWidth="1"/>
    <col min="6414" max="6414" width="24.7109375" style="44" customWidth="1"/>
    <col min="6415" max="6415" width="19.42578125" style="44" customWidth="1"/>
    <col min="6416" max="6416" width="8.5703125" style="44"/>
    <col min="6417" max="6417" width="12" style="44" customWidth="1"/>
    <col min="6418" max="6418" width="11.42578125" style="44" customWidth="1"/>
    <col min="6419" max="6420" width="12" style="44" customWidth="1"/>
    <col min="6421" max="6656" width="8.5703125" style="44"/>
    <col min="6657" max="6657" width="20" style="44" customWidth="1"/>
    <col min="6658" max="6658" width="18.28515625" style="44" customWidth="1"/>
    <col min="6659" max="6659" width="15.28515625" style="44" customWidth="1"/>
    <col min="6660" max="6660" width="17.7109375" style="44" customWidth="1"/>
    <col min="6661" max="6661" width="14.28515625" style="44" bestFit="1" customWidth="1"/>
    <col min="6662" max="6662" width="12.7109375" style="44" customWidth="1"/>
    <col min="6663" max="6663" width="18.28515625" style="44" customWidth="1"/>
    <col min="6664" max="6664" width="24.5703125" style="44" customWidth="1"/>
    <col min="6665" max="6665" width="11.7109375" style="44" customWidth="1"/>
    <col min="6666" max="6666" width="12.7109375" style="44" customWidth="1"/>
    <col min="6667" max="6667" width="17.7109375" style="44" customWidth="1"/>
    <col min="6668" max="6668" width="16.7109375" style="44" customWidth="1"/>
    <col min="6669" max="6669" width="29.7109375" style="44" customWidth="1"/>
    <col min="6670" max="6670" width="24.7109375" style="44" customWidth="1"/>
    <col min="6671" max="6671" width="19.42578125" style="44" customWidth="1"/>
    <col min="6672" max="6672" width="8.5703125" style="44"/>
    <col min="6673" max="6673" width="12" style="44" customWidth="1"/>
    <col min="6674" max="6674" width="11.42578125" style="44" customWidth="1"/>
    <col min="6675" max="6676" width="12" style="44" customWidth="1"/>
    <col min="6677" max="6912" width="8.5703125" style="44"/>
    <col min="6913" max="6913" width="20" style="44" customWidth="1"/>
    <col min="6914" max="6914" width="18.28515625" style="44" customWidth="1"/>
    <col min="6915" max="6915" width="15.28515625" style="44" customWidth="1"/>
    <col min="6916" max="6916" width="17.7109375" style="44" customWidth="1"/>
    <col min="6917" max="6917" width="14.28515625" style="44" bestFit="1" customWidth="1"/>
    <col min="6918" max="6918" width="12.7109375" style="44" customWidth="1"/>
    <col min="6919" max="6919" width="18.28515625" style="44" customWidth="1"/>
    <col min="6920" max="6920" width="24.5703125" style="44" customWidth="1"/>
    <col min="6921" max="6921" width="11.7109375" style="44" customWidth="1"/>
    <col min="6922" max="6922" width="12.7109375" style="44" customWidth="1"/>
    <col min="6923" max="6923" width="17.7109375" style="44" customWidth="1"/>
    <col min="6924" max="6924" width="16.7109375" style="44" customWidth="1"/>
    <col min="6925" max="6925" width="29.7109375" style="44" customWidth="1"/>
    <col min="6926" max="6926" width="24.7109375" style="44" customWidth="1"/>
    <col min="6927" max="6927" width="19.42578125" style="44" customWidth="1"/>
    <col min="6928" max="6928" width="8.5703125" style="44"/>
    <col min="6929" max="6929" width="12" style="44" customWidth="1"/>
    <col min="6930" max="6930" width="11.42578125" style="44" customWidth="1"/>
    <col min="6931" max="6932" width="12" style="44" customWidth="1"/>
    <col min="6933" max="7168" width="8.5703125" style="44"/>
    <col min="7169" max="7169" width="20" style="44" customWidth="1"/>
    <col min="7170" max="7170" width="18.28515625" style="44" customWidth="1"/>
    <col min="7171" max="7171" width="15.28515625" style="44" customWidth="1"/>
    <col min="7172" max="7172" width="17.7109375" style="44" customWidth="1"/>
    <col min="7173" max="7173" width="14.28515625" style="44" bestFit="1" customWidth="1"/>
    <col min="7174" max="7174" width="12.7109375" style="44" customWidth="1"/>
    <col min="7175" max="7175" width="18.28515625" style="44" customWidth="1"/>
    <col min="7176" max="7176" width="24.5703125" style="44" customWidth="1"/>
    <col min="7177" max="7177" width="11.7109375" style="44" customWidth="1"/>
    <col min="7178" max="7178" width="12.7109375" style="44" customWidth="1"/>
    <col min="7179" max="7179" width="17.7109375" style="44" customWidth="1"/>
    <col min="7180" max="7180" width="16.7109375" style="44" customWidth="1"/>
    <col min="7181" max="7181" width="29.7109375" style="44" customWidth="1"/>
    <col min="7182" max="7182" width="24.7109375" style="44" customWidth="1"/>
    <col min="7183" max="7183" width="19.42578125" style="44" customWidth="1"/>
    <col min="7184" max="7184" width="8.5703125" style="44"/>
    <col min="7185" max="7185" width="12" style="44" customWidth="1"/>
    <col min="7186" max="7186" width="11.42578125" style="44" customWidth="1"/>
    <col min="7187" max="7188" width="12" style="44" customWidth="1"/>
    <col min="7189" max="7424" width="8.5703125" style="44"/>
    <col min="7425" max="7425" width="20" style="44" customWidth="1"/>
    <col min="7426" max="7426" width="18.28515625" style="44" customWidth="1"/>
    <col min="7427" max="7427" width="15.28515625" style="44" customWidth="1"/>
    <col min="7428" max="7428" width="17.7109375" style="44" customWidth="1"/>
    <col min="7429" max="7429" width="14.28515625" style="44" bestFit="1" customWidth="1"/>
    <col min="7430" max="7430" width="12.7109375" style="44" customWidth="1"/>
    <col min="7431" max="7431" width="18.28515625" style="44" customWidth="1"/>
    <col min="7432" max="7432" width="24.5703125" style="44" customWidth="1"/>
    <col min="7433" max="7433" width="11.7109375" style="44" customWidth="1"/>
    <col min="7434" max="7434" width="12.7109375" style="44" customWidth="1"/>
    <col min="7435" max="7435" width="17.7109375" style="44" customWidth="1"/>
    <col min="7436" max="7436" width="16.7109375" style="44" customWidth="1"/>
    <col min="7437" max="7437" width="29.7109375" style="44" customWidth="1"/>
    <col min="7438" max="7438" width="24.7109375" style="44" customWidth="1"/>
    <col min="7439" max="7439" width="19.42578125" style="44" customWidth="1"/>
    <col min="7440" max="7440" width="8.5703125" style="44"/>
    <col min="7441" max="7441" width="12" style="44" customWidth="1"/>
    <col min="7442" max="7442" width="11.42578125" style="44" customWidth="1"/>
    <col min="7443" max="7444" width="12" style="44" customWidth="1"/>
    <col min="7445" max="7680" width="8.5703125" style="44"/>
    <col min="7681" max="7681" width="20" style="44" customWidth="1"/>
    <col min="7682" max="7682" width="18.28515625" style="44" customWidth="1"/>
    <col min="7683" max="7683" width="15.28515625" style="44" customWidth="1"/>
    <col min="7684" max="7684" width="17.7109375" style="44" customWidth="1"/>
    <col min="7685" max="7685" width="14.28515625" style="44" bestFit="1" customWidth="1"/>
    <col min="7686" max="7686" width="12.7109375" style="44" customWidth="1"/>
    <col min="7687" max="7687" width="18.28515625" style="44" customWidth="1"/>
    <col min="7688" max="7688" width="24.5703125" style="44" customWidth="1"/>
    <col min="7689" max="7689" width="11.7109375" style="44" customWidth="1"/>
    <col min="7690" max="7690" width="12.7109375" style="44" customWidth="1"/>
    <col min="7691" max="7691" width="17.7109375" style="44" customWidth="1"/>
    <col min="7692" max="7692" width="16.7109375" style="44" customWidth="1"/>
    <col min="7693" max="7693" width="29.7109375" style="44" customWidth="1"/>
    <col min="7694" max="7694" width="24.7109375" style="44" customWidth="1"/>
    <col min="7695" max="7695" width="19.42578125" style="44" customWidth="1"/>
    <col min="7696" max="7696" width="8.5703125" style="44"/>
    <col min="7697" max="7697" width="12" style="44" customWidth="1"/>
    <col min="7698" max="7698" width="11.42578125" style="44" customWidth="1"/>
    <col min="7699" max="7700" width="12" style="44" customWidth="1"/>
    <col min="7701" max="7936" width="8.5703125" style="44"/>
    <col min="7937" max="7937" width="20" style="44" customWidth="1"/>
    <col min="7938" max="7938" width="18.28515625" style="44" customWidth="1"/>
    <col min="7939" max="7939" width="15.28515625" style="44" customWidth="1"/>
    <col min="7940" max="7940" width="17.7109375" style="44" customWidth="1"/>
    <col min="7941" max="7941" width="14.28515625" style="44" bestFit="1" customWidth="1"/>
    <col min="7942" max="7942" width="12.7109375" style="44" customWidth="1"/>
    <col min="7943" max="7943" width="18.28515625" style="44" customWidth="1"/>
    <col min="7944" max="7944" width="24.5703125" style="44" customWidth="1"/>
    <col min="7945" max="7945" width="11.7109375" style="44" customWidth="1"/>
    <col min="7946" max="7946" width="12.7109375" style="44" customWidth="1"/>
    <col min="7947" max="7947" width="17.7109375" style="44" customWidth="1"/>
    <col min="7948" max="7948" width="16.7109375" style="44" customWidth="1"/>
    <col min="7949" max="7949" width="29.7109375" style="44" customWidth="1"/>
    <col min="7950" max="7950" width="24.7109375" style="44" customWidth="1"/>
    <col min="7951" max="7951" width="19.42578125" style="44" customWidth="1"/>
    <col min="7952" max="7952" width="8.5703125" style="44"/>
    <col min="7953" max="7953" width="12" style="44" customWidth="1"/>
    <col min="7954" max="7954" width="11.42578125" style="44" customWidth="1"/>
    <col min="7955" max="7956" width="12" style="44" customWidth="1"/>
    <col min="7957" max="8192" width="8.5703125" style="44"/>
    <col min="8193" max="8193" width="20" style="44" customWidth="1"/>
    <col min="8194" max="8194" width="18.28515625" style="44" customWidth="1"/>
    <col min="8195" max="8195" width="15.28515625" style="44" customWidth="1"/>
    <col min="8196" max="8196" width="17.7109375" style="44" customWidth="1"/>
    <col min="8197" max="8197" width="14.28515625" style="44" bestFit="1" customWidth="1"/>
    <col min="8198" max="8198" width="12.7109375" style="44" customWidth="1"/>
    <col min="8199" max="8199" width="18.28515625" style="44" customWidth="1"/>
    <col min="8200" max="8200" width="24.5703125" style="44" customWidth="1"/>
    <col min="8201" max="8201" width="11.7109375" style="44" customWidth="1"/>
    <col min="8202" max="8202" width="12.7109375" style="44" customWidth="1"/>
    <col min="8203" max="8203" width="17.7109375" style="44" customWidth="1"/>
    <col min="8204" max="8204" width="16.7109375" style="44" customWidth="1"/>
    <col min="8205" max="8205" width="29.7109375" style="44" customWidth="1"/>
    <col min="8206" max="8206" width="24.7109375" style="44" customWidth="1"/>
    <col min="8207" max="8207" width="19.42578125" style="44" customWidth="1"/>
    <col min="8208" max="8208" width="8.5703125" style="44"/>
    <col min="8209" max="8209" width="12" style="44" customWidth="1"/>
    <col min="8210" max="8210" width="11.42578125" style="44" customWidth="1"/>
    <col min="8211" max="8212" width="12" style="44" customWidth="1"/>
    <col min="8213" max="8448" width="8.5703125" style="44"/>
    <col min="8449" max="8449" width="20" style="44" customWidth="1"/>
    <col min="8450" max="8450" width="18.28515625" style="44" customWidth="1"/>
    <col min="8451" max="8451" width="15.28515625" style="44" customWidth="1"/>
    <col min="8452" max="8452" width="17.7109375" style="44" customWidth="1"/>
    <col min="8453" max="8453" width="14.28515625" style="44" bestFit="1" customWidth="1"/>
    <col min="8454" max="8454" width="12.7109375" style="44" customWidth="1"/>
    <col min="8455" max="8455" width="18.28515625" style="44" customWidth="1"/>
    <col min="8456" max="8456" width="24.5703125" style="44" customWidth="1"/>
    <col min="8457" max="8457" width="11.7109375" style="44" customWidth="1"/>
    <col min="8458" max="8458" width="12.7109375" style="44" customWidth="1"/>
    <col min="8459" max="8459" width="17.7109375" style="44" customWidth="1"/>
    <col min="8460" max="8460" width="16.7109375" style="44" customWidth="1"/>
    <col min="8461" max="8461" width="29.7109375" style="44" customWidth="1"/>
    <col min="8462" max="8462" width="24.7109375" style="44" customWidth="1"/>
    <col min="8463" max="8463" width="19.42578125" style="44" customWidth="1"/>
    <col min="8464" max="8464" width="8.5703125" style="44"/>
    <col min="8465" max="8465" width="12" style="44" customWidth="1"/>
    <col min="8466" max="8466" width="11.42578125" style="44" customWidth="1"/>
    <col min="8467" max="8468" width="12" style="44" customWidth="1"/>
    <col min="8469" max="8704" width="8.5703125" style="44"/>
    <col min="8705" max="8705" width="20" style="44" customWidth="1"/>
    <col min="8706" max="8706" width="18.28515625" style="44" customWidth="1"/>
    <col min="8707" max="8707" width="15.28515625" style="44" customWidth="1"/>
    <col min="8708" max="8708" width="17.7109375" style="44" customWidth="1"/>
    <col min="8709" max="8709" width="14.28515625" style="44" bestFit="1" customWidth="1"/>
    <col min="8710" max="8710" width="12.7109375" style="44" customWidth="1"/>
    <col min="8711" max="8711" width="18.28515625" style="44" customWidth="1"/>
    <col min="8712" max="8712" width="24.5703125" style="44" customWidth="1"/>
    <col min="8713" max="8713" width="11.7109375" style="44" customWidth="1"/>
    <col min="8714" max="8714" width="12.7109375" style="44" customWidth="1"/>
    <col min="8715" max="8715" width="17.7109375" style="44" customWidth="1"/>
    <col min="8716" max="8716" width="16.7109375" style="44" customWidth="1"/>
    <col min="8717" max="8717" width="29.7109375" style="44" customWidth="1"/>
    <col min="8718" max="8718" width="24.7109375" style="44" customWidth="1"/>
    <col min="8719" max="8719" width="19.42578125" style="44" customWidth="1"/>
    <col min="8720" max="8720" width="8.5703125" style="44"/>
    <col min="8721" max="8721" width="12" style="44" customWidth="1"/>
    <col min="8722" max="8722" width="11.42578125" style="44" customWidth="1"/>
    <col min="8723" max="8724" width="12" style="44" customWidth="1"/>
    <col min="8725" max="8960" width="8.5703125" style="44"/>
    <col min="8961" max="8961" width="20" style="44" customWidth="1"/>
    <col min="8962" max="8962" width="18.28515625" style="44" customWidth="1"/>
    <col min="8963" max="8963" width="15.28515625" style="44" customWidth="1"/>
    <col min="8964" max="8964" width="17.7109375" style="44" customWidth="1"/>
    <col min="8965" max="8965" width="14.28515625" style="44" bestFit="1" customWidth="1"/>
    <col min="8966" max="8966" width="12.7109375" style="44" customWidth="1"/>
    <col min="8967" max="8967" width="18.28515625" style="44" customWidth="1"/>
    <col min="8968" max="8968" width="24.5703125" style="44" customWidth="1"/>
    <col min="8969" max="8969" width="11.7109375" style="44" customWidth="1"/>
    <col min="8970" max="8970" width="12.7109375" style="44" customWidth="1"/>
    <col min="8971" max="8971" width="17.7109375" style="44" customWidth="1"/>
    <col min="8972" max="8972" width="16.7109375" style="44" customWidth="1"/>
    <col min="8973" max="8973" width="29.7109375" style="44" customWidth="1"/>
    <col min="8974" max="8974" width="24.7109375" style="44" customWidth="1"/>
    <col min="8975" max="8975" width="19.42578125" style="44" customWidth="1"/>
    <col min="8976" max="8976" width="8.5703125" style="44"/>
    <col min="8977" max="8977" width="12" style="44" customWidth="1"/>
    <col min="8978" max="8978" width="11.42578125" style="44" customWidth="1"/>
    <col min="8979" max="8980" width="12" style="44" customWidth="1"/>
    <col min="8981" max="9216" width="8.5703125" style="44"/>
    <col min="9217" max="9217" width="20" style="44" customWidth="1"/>
    <col min="9218" max="9218" width="18.28515625" style="44" customWidth="1"/>
    <col min="9219" max="9219" width="15.28515625" style="44" customWidth="1"/>
    <col min="9220" max="9220" width="17.7109375" style="44" customWidth="1"/>
    <col min="9221" max="9221" width="14.28515625" style="44" bestFit="1" customWidth="1"/>
    <col min="9222" max="9222" width="12.7109375" style="44" customWidth="1"/>
    <col min="9223" max="9223" width="18.28515625" style="44" customWidth="1"/>
    <col min="9224" max="9224" width="24.5703125" style="44" customWidth="1"/>
    <col min="9225" max="9225" width="11.7109375" style="44" customWidth="1"/>
    <col min="9226" max="9226" width="12.7109375" style="44" customWidth="1"/>
    <col min="9227" max="9227" width="17.7109375" style="44" customWidth="1"/>
    <col min="9228" max="9228" width="16.7109375" style="44" customWidth="1"/>
    <col min="9229" max="9229" width="29.7109375" style="44" customWidth="1"/>
    <col min="9230" max="9230" width="24.7109375" style="44" customWidth="1"/>
    <col min="9231" max="9231" width="19.42578125" style="44" customWidth="1"/>
    <col min="9232" max="9232" width="8.5703125" style="44"/>
    <col min="9233" max="9233" width="12" style="44" customWidth="1"/>
    <col min="9234" max="9234" width="11.42578125" style="44" customWidth="1"/>
    <col min="9235" max="9236" width="12" style="44" customWidth="1"/>
    <col min="9237" max="9472" width="8.5703125" style="44"/>
    <col min="9473" max="9473" width="20" style="44" customWidth="1"/>
    <col min="9474" max="9474" width="18.28515625" style="44" customWidth="1"/>
    <col min="9475" max="9475" width="15.28515625" style="44" customWidth="1"/>
    <col min="9476" max="9476" width="17.7109375" style="44" customWidth="1"/>
    <col min="9477" max="9477" width="14.28515625" style="44" bestFit="1" customWidth="1"/>
    <col min="9478" max="9478" width="12.7109375" style="44" customWidth="1"/>
    <col min="9479" max="9479" width="18.28515625" style="44" customWidth="1"/>
    <col min="9480" max="9480" width="24.5703125" style="44" customWidth="1"/>
    <col min="9481" max="9481" width="11.7109375" style="44" customWidth="1"/>
    <col min="9482" max="9482" width="12.7109375" style="44" customWidth="1"/>
    <col min="9483" max="9483" width="17.7109375" style="44" customWidth="1"/>
    <col min="9484" max="9484" width="16.7109375" style="44" customWidth="1"/>
    <col min="9485" max="9485" width="29.7109375" style="44" customWidth="1"/>
    <col min="9486" max="9486" width="24.7109375" style="44" customWidth="1"/>
    <col min="9487" max="9487" width="19.42578125" style="44" customWidth="1"/>
    <col min="9488" max="9488" width="8.5703125" style="44"/>
    <col min="9489" max="9489" width="12" style="44" customWidth="1"/>
    <col min="9490" max="9490" width="11.42578125" style="44" customWidth="1"/>
    <col min="9491" max="9492" width="12" style="44" customWidth="1"/>
    <col min="9493" max="9728" width="8.5703125" style="44"/>
    <col min="9729" max="9729" width="20" style="44" customWidth="1"/>
    <col min="9730" max="9730" width="18.28515625" style="44" customWidth="1"/>
    <col min="9731" max="9731" width="15.28515625" style="44" customWidth="1"/>
    <col min="9732" max="9732" width="17.7109375" style="44" customWidth="1"/>
    <col min="9733" max="9733" width="14.28515625" style="44" bestFit="1" customWidth="1"/>
    <col min="9734" max="9734" width="12.7109375" style="44" customWidth="1"/>
    <col min="9735" max="9735" width="18.28515625" style="44" customWidth="1"/>
    <col min="9736" max="9736" width="24.5703125" style="44" customWidth="1"/>
    <col min="9737" max="9737" width="11.7109375" style="44" customWidth="1"/>
    <col min="9738" max="9738" width="12.7109375" style="44" customWidth="1"/>
    <col min="9739" max="9739" width="17.7109375" style="44" customWidth="1"/>
    <col min="9740" max="9740" width="16.7109375" style="44" customWidth="1"/>
    <col min="9741" max="9741" width="29.7109375" style="44" customWidth="1"/>
    <col min="9742" max="9742" width="24.7109375" style="44" customWidth="1"/>
    <col min="9743" max="9743" width="19.42578125" style="44" customWidth="1"/>
    <col min="9744" max="9744" width="8.5703125" style="44"/>
    <col min="9745" max="9745" width="12" style="44" customWidth="1"/>
    <col min="9746" max="9746" width="11.42578125" style="44" customWidth="1"/>
    <col min="9747" max="9748" width="12" style="44" customWidth="1"/>
    <col min="9749" max="9984" width="8.5703125" style="44"/>
    <col min="9985" max="9985" width="20" style="44" customWidth="1"/>
    <col min="9986" max="9986" width="18.28515625" style="44" customWidth="1"/>
    <col min="9987" max="9987" width="15.28515625" style="44" customWidth="1"/>
    <col min="9988" max="9988" width="17.7109375" style="44" customWidth="1"/>
    <col min="9989" max="9989" width="14.28515625" style="44" bestFit="1" customWidth="1"/>
    <col min="9990" max="9990" width="12.7109375" style="44" customWidth="1"/>
    <col min="9991" max="9991" width="18.28515625" style="44" customWidth="1"/>
    <col min="9992" max="9992" width="24.5703125" style="44" customWidth="1"/>
    <col min="9993" max="9993" width="11.7109375" style="44" customWidth="1"/>
    <col min="9994" max="9994" width="12.7109375" style="44" customWidth="1"/>
    <col min="9995" max="9995" width="17.7109375" style="44" customWidth="1"/>
    <col min="9996" max="9996" width="16.7109375" style="44" customWidth="1"/>
    <col min="9997" max="9997" width="29.7109375" style="44" customWidth="1"/>
    <col min="9998" max="9998" width="24.7109375" style="44" customWidth="1"/>
    <col min="9999" max="9999" width="19.42578125" style="44" customWidth="1"/>
    <col min="10000" max="10000" width="8.5703125" style="44"/>
    <col min="10001" max="10001" width="12" style="44" customWidth="1"/>
    <col min="10002" max="10002" width="11.42578125" style="44" customWidth="1"/>
    <col min="10003" max="10004" width="12" style="44" customWidth="1"/>
    <col min="10005" max="10240" width="8.5703125" style="44"/>
    <col min="10241" max="10241" width="20" style="44" customWidth="1"/>
    <col min="10242" max="10242" width="18.28515625" style="44" customWidth="1"/>
    <col min="10243" max="10243" width="15.28515625" style="44" customWidth="1"/>
    <col min="10244" max="10244" width="17.7109375" style="44" customWidth="1"/>
    <col min="10245" max="10245" width="14.28515625" style="44" bestFit="1" customWidth="1"/>
    <col min="10246" max="10246" width="12.7109375" style="44" customWidth="1"/>
    <col min="10247" max="10247" width="18.28515625" style="44" customWidth="1"/>
    <col min="10248" max="10248" width="24.5703125" style="44" customWidth="1"/>
    <col min="10249" max="10249" width="11.7109375" style="44" customWidth="1"/>
    <col min="10250" max="10250" width="12.7109375" style="44" customWidth="1"/>
    <col min="10251" max="10251" width="17.7109375" style="44" customWidth="1"/>
    <col min="10252" max="10252" width="16.7109375" style="44" customWidth="1"/>
    <col min="10253" max="10253" width="29.7109375" style="44" customWidth="1"/>
    <col min="10254" max="10254" width="24.7109375" style="44" customWidth="1"/>
    <col min="10255" max="10255" width="19.42578125" style="44" customWidth="1"/>
    <col min="10256" max="10256" width="8.5703125" style="44"/>
    <col min="10257" max="10257" width="12" style="44" customWidth="1"/>
    <col min="10258" max="10258" width="11.42578125" style="44" customWidth="1"/>
    <col min="10259" max="10260" width="12" style="44" customWidth="1"/>
    <col min="10261" max="10496" width="8.5703125" style="44"/>
    <col min="10497" max="10497" width="20" style="44" customWidth="1"/>
    <col min="10498" max="10498" width="18.28515625" style="44" customWidth="1"/>
    <col min="10499" max="10499" width="15.28515625" style="44" customWidth="1"/>
    <col min="10500" max="10500" width="17.7109375" style="44" customWidth="1"/>
    <col min="10501" max="10501" width="14.28515625" style="44" bestFit="1" customWidth="1"/>
    <col min="10502" max="10502" width="12.7109375" style="44" customWidth="1"/>
    <col min="10503" max="10503" width="18.28515625" style="44" customWidth="1"/>
    <col min="10504" max="10504" width="24.5703125" style="44" customWidth="1"/>
    <col min="10505" max="10505" width="11.7109375" style="44" customWidth="1"/>
    <col min="10506" max="10506" width="12.7109375" style="44" customWidth="1"/>
    <col min="10507" max="10507" width="17.7109375" style="44" customWidth="1"/>
    <col min="10508" max="10508" width="16.7109375" style="44" customWidth="1"/>
    <col min="10509" max="10509" width="29.7109375" style="44" customWidth="1"/>
    <col min="10510" max="10510" width="24.7109375" style="44" customWidth="1"/>
    <col min="10511" max="10511" width="19.42578125" style="44" customWidth="1"/>
    <col min="10512" max="10512" width="8.5703125" style="44"/>
    <col min="10513" max="10513" width="12" style="44" customWidth="1"/>
    <col min="10514" max="10514" width="11.42578125" style="44" customWidth="1"/>
    <col min="10515" max="10516" width="12" style="44" customWidth="1"/>
    <col min="10517" max="10752" width="8.5703125" style="44"/>
    <col min="10753" max="10753" width="20" style="44" customWidth="1"/>
    <col min="10754" max="10754" width="18.28515625" style="44" customWidth="1"/>
    <col min="10755" max="10755" width="15.28515625" style="44" customWidth="1"/>
    <col min="10756" max="10756" width="17.7109375" style="44" customWidth="1"/>
    <col min="10757" max="10757" width="14.28515625" style="44" bestFit="1" customWidth="1"/>
    <col min="10758" max="10758" width="12.7109375" style="44" customWidth="1"/>
    <col min="10759" max="10759" width="18.28515625" style="44" customWidth="1"/>
    <col min="10760" max="10760" width="24.5703125" style="44" customWidth="1"/>
    <col min="10761" max="10761" width="11.7109375" style="44" customWidth="1"/>
    <col min="10762" max="10762" width="12.7109375" style="44" customWidth="1"/>
    <col min="10763" max="10763" width="17.7109375" style="44" customWidth="1"/>
    <col min="10764" max="10764" width="16.7109375" style="44" customWidth="1"/>
    <col min="10765" max="10765" width="29.7109375" style="44" customWidth="1"/>
    <col min="10766" max="10766" width="24.7109375" style="44" customWidth="1"/>
    <col min="10767" max="10767" width="19.42578125" style="44" customWidth="1"/>
    <col min="10768" max="10768" width="8.5703125" style="44"/>
    <col min="10769" max="10769" width="12" style="44" customWidth="1"/>
    <col min="10770" max="10770" width="11.42578125" style="44" customWidth="1"/>
    <col min="10771" max="10772" width="12" style="44" customWidth="1"/>
    <col min="10773" max="11008" width="8.5703125" style="44"/>
    <col min="11009" max="11009" width="20" style="44" customWidth="1"/>
    <col min="11010" max="11010" width="18.28515625" style="44" customWidth="1"/>
    <col min="11011" max="11011" width="15.28515625" style="44" customWidth="1"/>
    <col min="11012" max="11012" width="17.7109375" style="44" customWidth="1"/>
    <col min="11013" max="11013" width="14.28515625" style="44" bestFit="1" customWidth="1"/>
    <col min="11014" max="11014" width="12.7109375" style="44" customWidth="1"/>
    <col min="11015" max="11015" width="18.28515625" style="44" customWidth="1"/>
    <col min="11016" max="11016" width="24.5703125" style="44" customWidth="1"/>
    <col min="11017" max="11017" width="11.7109375" style="44" customWidth="1"/>
    <col min="11018" max="11018" width="12.7109375" style="44" customWidth="1"/>
    <col min="11019" max="11019" width="17.7109375" style="44" customWidth="1"/>
    <col min="11020" max="11020" width="16.7109375" style="44" customWidth="1"/>
    <col min="11021" max="11021" width="29.7109375" style="44" customWidth="1"/>
    <col min="11022" max="11022" width="24.7109375" style="44" customWidth="1"/>
    <col min="11023" max="11023" width="19.42578125" style="44" customWidth="1"/>
    <col min="11024" max="11024" width="8.5703125" style="44"/>
    <col min="11025" max="11025" width="12" style="44" customWidth="1"/>
    <col min="11026" max="11026" width="11.42578125" style="44" customWidth="1"/>
    <col min="11027" max="11028" width="12" style="44" customWidth="1"/>
    <col min="11029" max="11264" width="8.5703125" style="44"/>
    <col min="11265" max="11265" width="20" style="44" customWidth="1"/>
    <col min="11266" max="11266" width="18.28515625" style="44" customWidth="1"/>
    <col min="11267" max="11267" width="15.28515625" style="44" customWidth="1"/>
    <col min="11268" max="11268" width="17.7109375" style="44" customWidth="1"/>
    <col min="11269" max="11269" width="14.28515625" style="44" bestFit="1" customWidth="1"/>
    <col min="11270" max="11270" width="12.7109375" style="44" customWidth="1"/>
    <col min="11271" max="11271" width="18.28515625" style="44" customWidth="1"/>
    <col min="11272" max="11272" width="24.5703125" style="44" customWidth="1"/>
    <col min="11273" max="11273" width="11.7109375" style="44" customWidth="1"/>
    <col min="11274" max="11274" width="12.7109375" style="44" customWidth="1"/>
    <col min="11275" max="11275" width="17.7109375" style="44" customWidth="1"/>
    <col min="11276" max="11276" width="16.7109375" style="44" customWidth="1"/>
    <col min="11277" max="11277" width="29.7109375" style="44" customWidth="1"/>
    <col min="11278" max="11278" width="24.7109375" style="44" customWidth="1"/>
    <col min="11279" max="11279" width="19.42578125" style="44" customWidth="1"/>
    <col min="11280" max="11280" width="8.5703125" style="44"/>
    <col min="11281" max="11281" width="12" style="44" customWidth="1"/>
    <col min="11282" max="11282" width="11.42578125" style="44" customWidth="1"/>
    <col min="11283" max="11284" width="12" style="44" customWidth="1"/>
    <col min="11285" max="11520" width="8.5703125" style="44"/>
    <col min="11521" max="11521" width="20" style="44" customWidth="1"/>
    <col min="11522" max="11522" width="18.28515625" style="44" customWidth="1"/>
    <col min="11523" max="11523" width="15.28515625" style="44" customWidth="1"/>
    <col min="11524" max="11524" width="17.7109375" style="44" customWidth="1"/>
    <col min="11525" max="11525" width="14.28515625" style="44" bestFit="1" customWidth="1"/>
    <col min="11526" max="11526" width="12.7109375" style="44" customWidth="1"/>
    <col min="11527" max="11527" width="18.28515625" style="44" customWidth="1"/>
    <col min="11528" max="11528" width="24.5703125" style="44" customWidth="1"/>
    <col min="11529" max="11529" width="11.7109375" style="44" customWidth="1"/>
    <col min="11530" max="11530" width="12.7109375" style="44" customWidth="1"/>
    <col min="11531" max="11531" width="17.7109375" style="44" customWidth="1"/>
    <col min="11532" max="11532" width="16.7109375" style="44" customWidth="1"/>
    <col min="11533" max="11533" width="29.7109375" style="44" customWidth="1"/>
    <col min="11534" max="11534" width="24.7109375" style="44" customWidth="1"/>
    <col min="11535" max="11535" width="19.42578125" style="44" customWidth="1"/>
    <col min="11536" max="11536" width="8.5703125" style="44"/>
    <col min="11537" max="11537" width="12" style="44" customWidth="1"/>
    <col min="11538" max="11538" width="11.42578125" style="44" customWidth="1"/>
    <col min="11539" max="11540" width="12" style="44" customWidth="1"/>
    <col min="11541" max="11776" width="8.5703125" style="44"/>
    <col min="11777" max="11777" width="20" style="44" customWidth="1"/>
    <col min="11778" max="11778" width="18.28515625" style="44" customWidth="1"/>
    <col min="11779" max="11779" width="15.28515625" style="44" customWidth="1"/>
    <col min="11780" max="11780" width="17.7109375" style="44" customWidth="1"/>
    <col min="11781" max="11781" width="14.28515625" style="44" bestFit="1" customWidth="1"/>
    <col min="11782" max="11782" width="12.7109375" style="44" customWidth="1"/>
    <col min="11783" max="11783" width="18.28515625" style="44" customWidth="1"/>
    <col min="11784" max="11784" width="24.5703125" style="44" customWidth="1"/>
    <col min="11785" max="11785" width="11.7109375" style="44" customWidth="1"/>
    <col min="11786" max="11786" width="12.7109375" style="44" customWidth="1"/>
    <col min="11787" max="11787" width="17.7109375" style="44" customWidth="1"/>
    <col min="11788" max="11788" width="16.7109375" style="44" customWidth="1"/>
    <col min="11789" max="11789" width="29.7109375" style="44" customWidth="1"/>
    <col min="11790" max="11790" width="24.7109375" style="44" customWidth="1"/>
    <col min="11791" max="11791" width="19.42578125" style="44" customWidth="1"/>
    <col min="11792" max="11792" width="8.5703125" style="44"/>
    <col min="11793" max="11793" width="12" style="44" customWidth="1"/>
    <col min="11794" max="11794" width="11.42578125" style="44" customWidth="1"/>
    <col min="11795" max="11796" width="12" style="44" customWidth="1"/>
    <col min="11797" max="12032" width="8.5703125" style="44"/>
    <col min="12033" max="12033" width="20" style="44" customWidth="1"/>
    <col min="12034" max="12034" width="18.28515625" style="44" customWidth="1"/>
    <col min="12035" max="12035" width="15.28515625" style="44" customWidth="1"/>
    <col min="12036" max="12036" width="17.7109375" style="44" customWidth="1"/>
    <col min="12037" max="12037" width="14.28515625" style="44" bestFit="1" customWidth="1"/>
    <col min="12038" max="12038" width="12.7109375" style="44" customWidth="1"/>
    <col min="12039" max="12039" width="18.28515625" style="44" customWidth="1"/>
    <col min="12040" max="12040" width="24.5703125" style="44" customWidth="1"/>
    <col min="12041" max="12041" width="11.7109375" style="44" customWidth="1"/>
    <col min="12042" max="12042" width="12.7109375" style="44" customWidth="1"/>
    <col min="12043" max="12043" width="17.7109375" style="44" customWidth="1"/>
    <col min="12044" max="12044" width="16.7109375" style="44" customWidth="1"/>
    <col min="12045" max="12045" width="29.7109375" style="44" customWidth="1"/>
    <col min="12046" max="12046" width="24.7109375" style="44" customWidth="1"/>
    <col min="12047" max="12047" width="19.42578125" style="44" customWidth="1"/>
    <col min="12048" max="12048" width="8.5703125" style="44"/>
    <col min="12049" max="12049" width="12" style="44" customWidth="1"/>
    <col min="12050" max="12050" width="11.42578125" style="44" customWidth="1"/>
    <col min="12051" max="12052" width="12" style="44" customWidth="1"/>
    <col min="12053" max="12288" width="8.5703125" style="44"/>
    <col min="12289" max="12289" width="20" style="44" customWidth="1"/>
    <col min="12290" max="12290" width="18.28515625" style="44" customWidth="1"/>
    <col min="12291" max="12291" width="15.28515625" style="44" customWidth="1"/>
    <col min="12292" max="12292" width="17.7109375" style="44" customWidth="1"/>
    <col min="12293" max="12293" width="14.28515625" style="44" bestFit="1" customWidth="1"/>
    <col min="12294" max="12294" width="12.7109375" style="44" customWidth="1"/>
    <col min="12295" max="12295" width="18.28515625" style="44" customWidth="1"/>
    <col min="12296" max="12296" width="24.5703125" style="44" customWidth="1"/>
    <col min="12297" max="12297" width="11.7109375" style="44" customWidth="1"/>
    <col min="12298" max="12298" width="12.7109375" style="44" customWidth="1"/>
    <col min="12299" max="12299" width="17.7109375" style="44" customWidth="1"/>
    <col min="12300" max="12300" width="16.7109375" style="44" customWidth="1"/>
    <col min="12301" max="12301" width="29.7109375" style="44" customWidth="1"/>
    <col min="12302" max="12302" width="24.7109375" style="44" customWidth="1"/>
    <col min="12303" max="12303" width="19.42578125" style="44" customWidth="1"/>
    <col min="12304" max="12304" width="8.5703125" style="44"/>
    <col min="12305" max="12305" width="12" style="44" customWidth="1"/>
    <col min="12306" max="12306" width="11.42578125" style="44" customWidth="1"/>
    <col min="12307" max="12308" width="12" style="44" customWidth="1"/>
    <col min="12309" max="12544" width="8.5703125" style="44"/>
    <col min="12545" max="12545" width="20" style="44" customWidth="1"/>
    <col min="12546" max="12546" width="18.28515625" style="44" customWidth="1"/>
    <col min="12547" max="12547" width="15.28515625" style="44" customWidth="1"/>
    <col min="12548" max="12548" width="17.7109375" style="44" customWidth="1"/>
    <col min="12549" max="12549" width="14.28515625" style="44" bestFit="1" customWidth="1"/>
    <col min="12550" max="12550" width="12.7109375" style="44" customWidth="1"/>
    <col min="12551" max="12551" width="18.28515625" style="44" customWidth="1"/>
    <col min="12552" max="12552" width="24.5703125" style="44" customWidth="1"/>
    <col min="12553" max="12553" width="11.7109375" style="44" customWidth="1"/>
    <col min="12554" max="12554" width="12.7109375" style="44" customWidth="1"/>
    <col min="12555" max="12555" width="17.7109375" style="44" customWidth="1"/>
    <col min="12556" max="12556" width="16.7109375" style="44" customWidth="1"/>
    <col min="12557" max="12557" width="29.7109375" style="44" customWidth="1"/>
    <col min="12558" max="12558" width="24.7109375" style="44" customWidth="1"/>
    <col min="12559" max="12559" width="19.42578125" style="44" customWidth="1"/>
    <col min="12560" max="12560" width="8.5703125" style="44"/>
    <col min="12561" max="12561" width="12" style="44" customWidth="1"/>
    <col min="12562" max="12562" width="11.42578125" style="44" customWidth="1"/>
    <col min="12563" max="12564" width="12" style="44" customWidth="1"/>
    <col min="12565" max="12800" width="8.5703125" style="44"/>
    <col min="12801" max="12801" width="20" style="44" customWidth="1"/>
    <col min="12802" max="12802" width="18.28515625" style="44" customWidth="1"/>
    <col min="12803" max="12803" width="15.28515625" style="44" customWidth="1"/>
    <col min="12804" max="12804" width="17.7109375" style="44" customWidth="1"/>
    <col min="12805" max="12805" width="14.28515625" style="44" bestFit="1" customWidth="1"/>
    <col min="12806" max="12806" width="12.7109375" style="44" customWidth="1"/>
    <col min="12807" max="12807" width="18.28515625" style="44" customWidth="1"/>
    <col min="12808" max="12808" width="24.5703125" style="44" customWidth="1"/>
    <col min="12809" max="12809" width="11.7109375" style="44" customWidth="1"/>
    <col min="12810" max="12810" width="12.7109375" style="44" customWidth="1"/>
    <col min="12811" max="12811" width="17.7109375" style="44" customWidth="1"/>
    <col min="12812" max="12812" width="16.7109375" style="44" customWidth="1"/>
    <col min="12813" max="12813" width="29.7109375" style="44" customWidth="1"/>
    <col min="12814" max="12814" width="24.7109375" style="44" customWidth="1"/>
    <col min="12815" max="12815" width="19.42578125" style="44" customWidth="1"/>
    <col min="12816" max="12816" width="8.5703125" style="44"/>
    <col min="12817" max="12817" width="12" style="44" customWidth="1"/>
    <col min="12818" max="12818" width="11.42578125" style="44" customWidth="1"/>
    <col min="12819" max="12820" width="12" style="44" customWidth="1"/>
    <col min="12821" max="13056" width="8.5703125" style="44"/>
    <col min="13057" max="13057" width="20" style="44" customWidth="1"/>
    <col min="13058" max="13058" width="18.28515625" style="44" customWidth="1"/>
    <col min="13059" max="13059" width="15.28515625" style="44" customWidth="1"/>
    <col min="13060" max="13060" width="17.7109375" style="44" customWidth="1"/>
    <col min="13061" max="13061" width="14.28515625" style="44" bestFit="1" customWidth="1"/>
    <col min="13062" max="13062" width="12.7109375" style="44" customWidth="1"/>
    <col min="13063" max="13063" width="18.28515625" style="44" customWidth="1"/>
    <col min="13064" max="13064" width="24.5703125" style="44" customWidth="1"/>
    <col min="13065" max="13065" width="11.7109375" style="44" customWidth="1"/>
    <col min="13066" max="13066" width="12.7109375" style="44" customWidth="1"/>
    <col min="13067" max="13067" width="17.7109375" style="44" customWidth="1"/>
    <col min="13068" max="13068" width="16.7109375" style="44" customWidth="1"/>
    <col min="13069" max="13069" width="29.7109375" style="44" customWidth="1"/>
    <col min="13070" max="13070" width="24.7109375" style="44" customWidth="1"/>
    <col min="13071" max="13071" width="19.42578125" style="44" customWidth="1"/>
    <col min="13072" max="13072" width="8.5703125" style="44"/>
    <col min="13073" max="13073" width="12" style="44" customWidth="1"/>
    <col min="13074" max="13074" width="11.42578125" style="44" customWidth="1"/>
    <col min="13075" max="13076" width="12" style="44" customWidth="1"/>
    <col min="13077" max="13312" width="8.5703125" style="44"/>
    <col min="13313" max="13313" width="20" style="44" customWidth="1"/>
    <col min="13314" max="13314" width="18.28515625" style="44" customWidth="1"/>
    <col min="13315" max="13315" width="15.28515625" style="44" customWidth="1"/>
    <col min="13316" max="13316" width="17.7109375" style="44" customWidth="1"/>
    <col min="13317" max="13317" width="14.28515625" style="44" bestFit="1" customWidth="1"/>
    <col min="13318" max="13318" width="12.7109375" style="44" customWidth="1"/>
    <col min="13319" max="13319" width="18.28515625" style="44" customWidth="1"/>
    <col min="13320" max="13320" width="24.5703125" style="44" customWidth="1"/>
    <col min="13321" max="13321" width="11.7109375" style="44" customWidth="1"/>
    <col min="13322" max="13322" width="12.7109375" style="44" customWidth="1"/>
    <col min="13323" max="13323" width="17.7109375" style="44" customWidth="1"/>
    <col min="13324" max="13324" width="16.7109375" style="44" customWidth="1"/>
    <col min="13325" max="13325" width="29.7109375" style="44" customWidth="1"/>
    <col min="13326" max="13326" width="24.7109375" style="44" customWidth="1"/>
    <col min="13327" max="13327" width="19.42578125" style="44" customWidth="1"/>
    <col min="13328" max="13328" width="8.5703125" style="44"/>
    <col min="13329" max="13329" width="12" style="44" customWidth="1"/>
    <col min="13330" max="13330" width="11.42578125" style="44" customWidth="1"/>
    <col min="13331" max="13332" width="12" style="44" customWidth="1"/>
    <col min="13333" max="13568" width="8.5703125" style="44"/>
    <col min="13569" max="13569" width="20" style="44" customWidth="1"/>
    <col min="13570" max="13570" width="18.28515625" style="44" customWidth="1"/>
    <col min="13571" max="13571" width="15.28515625" style="44" customWidth="1"/>
    <col min="13572" max="13572" width="17.7109375" style="44" customWidth="1"/>
    <col min="13573" max="13573" width="14.28515625" style="44" bestFit="1" customWidth="1"/>
    <col min="13574" max="13574" width="12.7109375" style="44" customWidth="1"/>
    <col min="13575" max="13575" width="18.28515625" style="44" customWidth="1"/>
    <col min="13576" max="13576" width="24.5703125" style="44" customWidth="1"/>
    <col min="13577" max="13577" width="11.7109375" style="44" customWidth="1"/>
    <col min="13578" max="13578" width="12.7109375" style="44" customWidth="1"/>
    <col min="13579" max="13579" width="17.7109375" style="44" customWidth="1"/>
    <col min="13580" max="13580" width="16.7109375" style="44" customWidth="1"/>
    <col min="13581" max="13581" width="29.7109375" style="44" customWidth="1"/>
    <col min="13582" max="13582" width="24.7109375" style="44" customWidth="1"/>
    <col min="13583" max="13583" width="19.42578125" style="44" customWidth="1"/>
    <col min="13584" max="13584" width="8.5703125" style="44"/>
    <col min="13585" max="13585" width="12" style="44" customWidth="1"/>
    <col min="13586" max="13586" width="11.42578125" style="44" customWidth="1"/>
    <col min="13587" max="13588" width="12" style="44" customWidth="1"/>
    <col min="13589" max="13824" width="8.5703125" style="44"/>
    <col min="13825" max="13825" width="20" style="44" customWidth="1"/>
    <col min="13826" max="13826" width="18.28515625" style="44" customWidth="1"/>
    <col min="13827" max="13827" width="15.28515625" style="44" customWidth="1"/>
    <col min="13828" max="13828" width="17.7109375" style="44" customWidth="1"/>
    <col min="13829" max="13829" width="14.28515625" style="44" bestFit="1" customWidth="1"/>
    <col min="13830" max="13830" width="12.7109375" style="44" customWidth="1"/>
    <col min="13831" max="13831" width="18.28515625" style="44" customWidth="1"/>
    <col min="13832" max="13832" width="24.5703125" style="44" customWidth="1"/>
    <col min="13833" max="13833" width="11.7109375" style="44" customWidth="1"/>
    <col min="13834" max="13834" width="12.7109375" style="44" customWidth="1"/>
    <col min="13835" max="13835" width="17.7109375" style="44" customWidth="1"/>
    <col min="13836" max="13836" width="16.7109375" style="44" customWidth="1"/>
    <col min="13837" max="13837" width="29.7109375" style="44" customWidth="1"/>
    <col min="13838" max="13838" width="24.7109375" style="44" customWidth="1"/>
    <col min="13839" max="13839" width="19.42578125" style="44" customWidth="1"/>
    <col min="13840" max="13840" width="8.5703125" style="44"/>
    <col min="13841" max="13841" width="12" style="44" customWidth="1"/>
    <col min="13842" max="13842" width="11.42578125" style="44" customWidth="1"/>
    <col min="13843" max="13844" width="12" style="44" customWidth="1"/>
    <col min="13845" max="14080" width="8.5703125" style="44"/>
    <col min="14081" max="14081" width="20" style="44" customWidth="1"/>
    <col min="14082" max="14082" width="18.28515625" style="44" customWidth="1"/>
    <col min="14083" max="14083" width="15.28515625" style="44" customWidth="1"/>
    <col min="14084" max="14084" width="17.7109375" style="44" customWidth="1"/>
    <col min="14085" max="14085" width="14.28515625" style="44" bestFit="1" customWidth="1"/>
    <col min="14086" max="14086" width="12.7109375" style="44" customWidth="1"/>
    <col min="14087" max="14087" width="18.28515625" style="44" customWidth="1"/>
    <col min="14088" max="14088" width="24.5703125" style="44" customWidth="1"/>
    <col min="14089" max="14089" width="11.7109375" style="44" customWidth="1"/>
    <col min="14090" max="14090" width="12.7109375" style="44" customWidth="1"/>
    <col min="14091" max="14091" width="17.7109375" style="44" customWidth="1"/>
    <col min="14092" max="14092" width="16.7109375" style="44" customWidth="1"/>
    <col min="14093" max="14093" width="29.7109375" style="44" customWidth="1"/>
    <col min="14094" max="14094" width="24.7109375" style="44" customWidth="1"/>
    <col min="14095" max="14095" width="19.42578125" style="44" customWidth="1"/>
    <col min="14096" max="14096" width="8.5703125" style="44"/>
    <col min="14097" max="14097" width="12" style="44" customWidth="1"/>
    <col min="14098" max="14098" width="11.42578125" style="44" customWidth="1"/>
    <col min="14099" max="14100" width="12" style="44" customWidth="1"/>
    <col min="14101" max="14336" width="8.5703125" style="44"/>
    <col min="14337" max="14337" width="20" style="44" customWidth="1"/>
    <col min="14338" max="14338" width="18.28515625" style="44" customWidth="1"/>
    <col min="14339" max="14339" width="15.28515625" style="44" customWidth="1"/>
    <col min="14340" max="14340" width="17.7109375" style="44" customWidth="1"/>
    <col min="14341" max="14341" width="14.28515625" style="44" bestFit="1" customWidth="1"/>
    <col min="14342" max="14342" width="12.7109375" style="44" customWidth="1"/>
    <col min="14343" max="14343" width="18.28515625" style="44" customWidth="1"/>
    <col min="14344" max="14344" width="24.5703125" style="44" customWidth="1"/>
    <col min="14345" max="14345" width="11.7109375" style="44" customWidth="1"/>
    <col min="14346" max="14346" width="12.7109375" style="44" customWidth="1"/>
    <col min="14347" max="14347" width="17.7109375" style="44" customWidth="1"/>
    <col min="14348" max="14348" width="16.7109375" style="44" customWidth="1"/>
    <col min="14349" max="14349" width="29.7109375" style="44" customWidth="1"/>
    <col min="14350" max="14350" width="24.7109375" style="44" customWidth="1"/>
    <col min="14351" max="14351" width="19.42578125" style="44" customWidth="1"/>
    <col min="14352" max="14352" width="8.5703125" style="44"/>
    <col min="14353" max="14353" width="12" style="44" customWidth="1"/>
    <col min="14354" max="14354" width="11.42578125" style="44" customWidth="1"/>
    <col min="14355" max="14356" width="12" style="44" customWidth="1"/>
    <col min="14357" max="14592" width="8.5703125" style="44"/>
    <col min="14593" max="14593" width="20" style="44" customWidth="1"/>
    <col min="14594" max="14594" width="18.28515625" style="44" customWidth="1"/>
    <col min="14595" max="14595" width="15.28515625" style="44" customWidth="1"/>
    <col min="14596" max="14596" width="17.7109375" style="44" customWidth="1"/>
    <col min="14597" max="14597" width="14.28515625" style="44" bestFit="1" customWidth="1"/>
    <col min="14598" max="14598" width="12.7109375" style="44" customWidth="1"/>
    <col min="14599" max="14599" width="18.28515625" style="44" customWidth="1"/>
    <col min="14600" max="14600" width="24.5703125" style="44" customWidth="1"/>
    <col min="14601" max="14601" width="11.7109375" style="44" customWidth="1"/>
    <col min="14602" max="14602" width="12.7109375" style="44" customWidth="1"/>
    <col min="14603" max="14603" width="17.7109375" style="44" customWidth="1"/>
    <col min="14604" max="14604" width="16.7109375" style="44" customWidth="1"/>
    <col min="14605" max="14605" width="29.7109375" style="44" customWidth="1"/>
    <col min="14606" max="14606" width="24.7109375" style="44" customWidth="1"/>
    <col min="14607" max="14607" width="19.42578125" style="44" customWidth="1"/>
    <col min="14608" max="14608" width="8.5703125" style="44"/>
    <col min="14609" max="14609" width="12" style="44" customWidth="1"/>
    <col min="14610" max="14610" width="11.42578125" style="44" customWidth="1"/>
    <col min="14611" max="14612" width="12" style="44" customWidth="1"/>
    <col min="14613" max="14848" width="8.5703125" style="44"/>
    <col min="14849" max="14849" width="20" style="44" customWidth="1"/>
    <col min="14850" max="14850" width="18.28515625" style="44" customWidth="1"/>
    <col min="14851" max="14851" width="15.28515625" style="44" customWidth="1"/>
    <col min="14852" max="14852" width="17.7109375" style="44" customWidth="1"/>
    <col min="14853" max="14853" width="14.28515625" style="44" bestFit="1" customWidth="1"/>
    <col min="14854" max="14854" width="12.7109375" style="44" customWidth="1"/>
    <col min="14855" max="14855" width="18.28515625" style="44" customWidth="1"/>
    <col min="14856" max="14856" width="24.5703125" style="44" customWidth="1"/>
    <col min="14857" max="14857" width="11.7109375" style="44" customWidth="1"/>
    <col min="14858" max="14858" width="12.7109375" style="44" customWidth="1"/>
    <col min="14859" max="14859" width="17.7109375" style="44" customWidth="1"/>
    <col min="14860" max="14860" width="16.7109375" style="44" customWidth="1"/>
    <col min="14861" max="14861" width="29.7109375" style="44" customWidth="1"/>
    <col min="14862" max="14862" width="24.7109375" style="44" customWidth="1"/>
    <col min="14863" max="14863" width="19.42578125" style="44" customWidth="1"/>
    <col min="14864" max="14864" width="8.5703125" style="44"/>
    <col min="14865" max="14865" width="12" style="44" customWidth="1"/>
    <col min="14866" max="14866" width="11.42578125" style="44" customWidth="1"/>
    <col min="14867" max="14868" width="12" style="44" customWidth="1"/>
    <col min="14869" max="15104" width="8.5703125" style="44"/>
    <col min="15105" max="15105" width="20" style="44" customWidth="1"/>
    <col min="15106" max="15106" width="18.28515625" style="44" customWidth="1"/>
    <col min="15107" max="15107" width="15.28515625" style="44" customWidth="1"/>
    <col min="15108" max="15108" width="17.7109375" style="44" customWidth="1"/>
    <col min="15109" max="15109" width="14.28515625" style="44" bestFit="1" customWidth="1"/>
    <col min="15110" max="15110" width="12.7109375" style="44" customWidth="1"/>
    <col min="15111" max="15111" width="18.28515625" style="44" customWidth="1"/>
    <col min="15112" max="15112" width="24.5703125" style="44" customWidth="1"/>
    <col min="15113" max="15113" width="11.7109375" style="44" customWidth="1"/>
    <col min="15114" max="15114" width="12.7109375" style="44" customWidth="1"/>
    <col min="15115" max="15115" width="17.7109375" style="44" customWidth="1"/>
    <col min="15116" max="15116" width="16.7109375" style="44" customWidth="1"/>
    <col min="15117" max="15117" width="29.7109375" style="44" customWidth="1"/>
    <col min="15118" max="15118" width="24.7109375" style="44" customWidth="1"/>
    <col min="15119" max="15119" width="19.42578125" style="44" customWidth="1"/>
    <col min="15120" max="15120" width="8.5703125" style="44"/>
    <col min="15121" max="15121" width="12" style="44" customWidth="1"/>
    <col min="15122" max="15122" width="11.42578125" style="44" customWidth="1"/>
    <col min="15123" max="15124" width="12" style="44" customWidth="1"/>
    <col min="15125" max="15360" width="8.5703125" style="44"/>
    <col min="15361" max="15361" width="20" style="44" customWidth="1"/>
    <col min="15362" max="15362" width="18.28515625" style="44" customWidth="1"/>
    <col min="15363" max="15363" width="15.28515625" style="44" customWidth="1"/>
    <col min="15364" max="15364" width="17.7109375" style="44" customWidth="1"/>
    <col min="15365" max="15365" width="14.28515625" style="44" bestFit="1" customWidth="1"/>
    <col min="15366" max="15366" width="12.7109375" style="44" customWidth="1"/>
    <col min="15367" max="15367" width="18.28515625" style="44" customWidth="1"/>
    <col min="15368" max="15368" width="24.5703125" style="44" customWidth="1"/>
    <col min="15369" max="15369" width="11.7109375" style="44" customWidth="1"/>
    <col min="15370" max="15370" width="12.7109375" style="44" customWidth="1"/>
    <col min="15371" max="15371" width="17.7109375" style="44" customWidth="1"/>
    <col min="15372" max="15372" width="16.7109375" style="44" customWidth="1"/>
    <col min="15373" max="15373" width="29.7109375" style="44" customWidth="1"/>
    <col min="15374" max="15374" width="24.7109375" style="44" customWidth="1"/>
    <col min="15375" max="15375" width="19.42578125" style="44" customWidth="1"/>
    <col min="15376" max="15376" width="8.5703125" style="44"/>
    <col min="15377" max="15377" width="12" style="44" customWidth="1"/>
    <col min="15378" max="15378" width="11.42578125" style="44" customWidth="1"/>
    <col min="15379" max="15380" width="12" style="44" customWidth="1"/>
    <col min="15381" max="15616" width="8.5703125" style="44"/>
    <col min="15617" max="15617" width="20" style="44" customWidth="1"/>
    <col min="15618" max="15618" width="18.28515625" style="44" customWidth="1"/>
    <col min="15619" max="15619" width="15.28515625" style="44" customWidth="1"/>
    <col min="15620" max="15620" width="17.7109375" style="44" customWidth="1"/>
    <col min="15621" max="15621" width="14.28515625" style="44" bestFit="1" customWidth="1"/>
    <col min="15622" max="15622" width="12.7109375" style="44" customWidth="1"/>
    <col min="15623" max="15623" width="18.28515625" style="44" customWidth="1"/>
    <col min="15624" max="15624" width="24.5703125" style="44" customWidth="1"/>
    <col min="15625" max="15625" width="11.7109375" style="44" customWidth="1"/>
    <col min="15626" max="15626" width="12.7109375" style="44" customWidth="1"/>
    <col min="15627" max="15627" width="17.7109375" style="44" customWidth="1"/>
    <col min="15628" max="15628" width="16.7109375" style="44" customWidth="1"/>
    <col min="15629" max="15629" width="29.7109375" style="44" customWidth="1"/>
    <col min="15630" max="15630" width="24.7109375" style="44" customWidth="1"/>
    <col min="15631" max="15631" width="19.42578125" style="44" customWidth="1"/>
    <col min="15632" max="15632" width="8.5703125" style="44"/>
    <col min="15633" max="15633" width="12" style="44" customWidth="1"/>
    <col min="15634" max="15634" width="11.42578125" style="44" customWidth="1"/>
    <col min="15635" max="15636" width="12" style="44" customWidth="1"/>
    <col min="15637" max="15872" width="8.5703125" style="44"/>
    <col min="15873" max="15873" width="20" style="44" customWidth="1"/>
    <col min="15874" max="15874" width="18.28515625" style="44" customWidth="1"/>
    <col min="15875" max="15875" width="15.28515625" style="44" customWidth="1"/>
    <col min="15876" max="15876" width="17.7109375" style="44" customWidth="1"/>
    <col min="15877" max="15877" width="14.28515625" style="44" bestFit="1" customWidth="1"/>
    <col min="15878" max="15878" width="12.7109375" style="44" customWidth="1"/>
    <col min="15879" max="15879" width="18.28515625" style="44" customWidth="1"/>
    <col min="15880" max="15880" width="24.5703125" style="44" customWidth="1"/>
    <col min="15881" max="15881" width="11.7109375" style="44" customWidth="1"/>
    <col min="15882" max="15882" width="12.7109375" style="44" customWidth="1"/>
    <col min="15883" max="15883" width="17.7109375" style="44" customWidth="1"/>
    <col min="15884" max="15884" width="16.7109375" style="44" customWidth="1"/>
    <col min="15885" max="15885" width="29.7109375" style="44" customWidth="1"/>
    <col min="15886" max="15886" width="24.7109375" style="44" customWidth="1"/>
    <col min="15887" max="15887" width="19.42578125" style="44" customWidth="1"/>
    <col min="15888" max="15888" width="8.5703125" style="44"/>
    <col min="15889" max="15889" width="12" style="44" customWidth="1"/>
    <col min="15890" max="15890" width="11.42578125" style="44" customWidth="1"/>
    <col min="15891" max="15892" width="12" style="44" customWidth="1"/>
    <col min="15893" max="16128" width="8.5703125" style="44"/>
    <col min="16129" max="16129" width="20" style="44" customWidth="1"/>
    <col min="16130" max="16130" width="18.28515625" style="44" customWidth="1"/>
    <col min="16131" max="16131" width="15.28515625" style="44" customWidth="1"/>
    <col min="16132" max="16132" width="17.7109375" style="44" customWidth="1"/>
    <col min="16133" max="16133" width="14.28515625" style="44" bestFit="1" customWidth="1"/>
    <col min="16134" max="16134" width="12.7109375" style="44" customWidth="1"/>
    <col min="16135" max="16135" width="18.28515625" style="44" customWidth="1"/>
    <col min="16136" max="16136" width="24.5703125" style="44" customWidth="1"/>
    <col min="16137" max="16137" width="11.7109375" style="44" customWidth="1"/>
    <col min="16138" max="16138" width="12.7109375" style="44" customWidth="1"/>
    <col min="16139" max="16139" width="17.7109375" style="44" customWidth="1"/>
    <col min="16140" max="16140" width="16.7109375" style="44" customWidth="1"/>
    <col min="16141" max="16141" width="29.7109375" style="44" customWidth="1"/>
    <col min="16142" max="16142" width="24.7109375" style="44" customWidth="1"/>
    <col min="16143" max="16143" width="19.42578125" style="44" customWidth="1"/>
    <col min="16144" max="16144" width="8.5703125" style="44"/>
    <col min="16145" max="16145" width="12" style="44" customWidth="1"/>
    <col min="16146" max="16146" width="11.42578125" style="44" customWidth="1"/>
    <col min="16147" max="16148" width="12" style="44" customWidth="1"/>
    <col min="16149" max="16384" width="8.5703125" style="44"/>
  </cols>
  <sheetData>
    <row r="1" spans="1:19" ht="72" customHeight="1" x14ac:dyDescent="0.3">
      <c r="A1" s="493" t="s">
        <v>0</v>
      </c>
      <c r="B1" s="494"/>
      <c r="C1" s="494"/>
      <c r="D1" s="46"/>
      <c r="E1" s="47"/>
      <c r="F1" s="48"/>
      <c r="G1" s="647" t="s">
        <v>308</v>
      </c>
      <c r="H1" s="648"/>
      <c r="I1" s="648"/>
      <c r="J1" s="648"/>
      <c r="K1" s="430"/>
      <c r="L1" s="378" t="s">
        <v>189</v>
      </c>
      <c r="M1" s="379" t="s">
        <v>190</v>
      </c>
      <c r="N1" s="374"/>
      <c r="O1" s="374"/>
      <c r="P1" s="380"/>
    </row>
    <row r="2" spans="1:19" ht="27.75" customHeight="1" x14ac:dyDescent="0.3">
      <c r="A2" s="495" t="s">
        <v>2</v>
      </c>
      <c r="B2" s="496"/>
      <c r="C2" s="496"/>
      <c r="D2" s="50"/>
      <c r="E2" s="45"/>
      <c r="F2" s="51"/>
      <c r="G2" s="649"/>
      <c r="H2" s="650"/>
      <c r="I2" s="650"/>
      <c r="J2" s="650"/>
      <c r="K2" s="431"/>
      <c r="L2" s="654">
        <f>+'Tab. 3.1  Cessati anno 2025'!K27</f>
        <v>89180.25</v>
      </c>
      <c r="M2" s="656">
        <f>+'Tab. 3.1  Cessati anno 2025'!K28</f>
        <v>757786.44</v>
      </c>
      <c r="N2" s="381"/>
      <c r="O2" s="381"/>
      <c r="P2" s="382"/>
    </row>
    <row r="3" spans="1:19" ht="27.75" customHeight="1" thickBot="1" x14ac:dyDescent="0.35">
      <c r="A3" s="497" t="s">
        <v>3</v>
      </c>
      <c r="B3" s="498" t="s">
        <v>4</v>
      </c>
      <c r="C3" s="498" t="s">
        <v>4</v>
      </c>
      <c r="D3" s="53"/>
      <c r="E3" s="54"/>
      <c r="F3" s="55"/>
      <c r="G3" s="651"/>
      <c r="H3" s="652"/>
      <c r="I3" s="652"/>
      <c r="J3" s="652"/>
      <c r="K3" s="432"/>
      <c r="L3" s="655"/>
      <c r="M3" s="657"/>
      <c r="N3" s="45"/>
      <c r="O3" s="45"/>
      <c r="P3" s="45"/>
    </row>
    <row r="4" spans="1:19" ht="16.5" customHeight="1" x14ac:dyDescent="0.3">
      <c r="A4" s="56"/>
      <c r="B4" s="56"/>
      <c r="C4" s="56"/>
      <c r="D4" s="56"/>
      <c r="E4" s="56"/>
      <c r="F4" s="56"/>
      <c r="G4" s="56"/>
      <c r="H4" s="56"/>
      <c r="I4" s="56"/>
      <c r="J4" s="57"/>
      <c r="K4" s="57"/>
      <c r="L4" s="45"/>
      <c r="M4" s="45"/>
      <c r="N4" s="45"/>
      <c r="O4" s="45"/>
      <c r="P4" s="45"/>
    </row>
    <row r="5" spans="1:19" ht="30.75" customHeight="1" x14ac:dyDescent="0.3">
      <c r="A5" s="522" t="s">
        <v>227</v>
      </c>
      <c r="B5" s="522"/>
      <c r="C5" s="522"/>
      <c r="D5" s="522"/>
      <c r="E5" s="522"/>
      <c r="F5" s="522"/>
      <c r="G5" s="522"/>
      <c r="H5" s="522"/>
      <c r="I5" s="522"/>
      <c r="J5" s="522"/>
      <c r="K5" s="522"/>
      <c r="L5" s="522"/>
      <c r="M5" s="522"/>
      <c r="N5" s="522"/>
      <c r="O5" s="522"/>
      <c r="P5" s="522"/>
      <c r="Q5" s="522"/>
      <c r="R5" s="522"/>
      <c r="S5" s="522"/>
    </row>
    <row r="6" spans="1:19" ht="172.5" customHeight="1" x14ac:dyDescent="0.3">
      <c r="A6" s="646" t="s">
        <v>5</v>
      </c>
      <c r="B6" s="367" t="s">
        <v>6</v>
      </c>
      <c r="C6" s="367" t="s">
        <v>204</v>
      </c>
      <c r="D6" s="456" t="s">
        <v>160</v>
      </c>
      <c r="E6" s="118"/>
      <c r="F6" s="367"/>
      <c r="G6" s="367" t="s">
        <v>25</v>
      </c>
      <c r="H6" s="367" t="s">
        <v>80</v>
      </c>
      <c r="I6" s="457" t="s">
        <v>26</v>
      </c>
      <c r="J6" s="383" t="s">
        <v>184</v>
      </c>
      <c r="K6" s="446" t="s">
        <v>271</v>
      </c>
      <c r="L6" s="384" t="s">
        <v>185</v>
      </c>
      <c r="M6" s="385" t="s">
        <v>228</v>
      </c>
      <c r="N6" s="386" t="s">
        <v>94</v>
      </c>
      <c r="O6" s="387" t="s">
        <v>39</v>
      </c>
      <c r="P6" s="44"/>
      <c r="Q6" s="100"/>
      <c r="S6" s="388" t="s">
        <v>186</v>
      </c>
    </row>
    <row r="7" spans="1:19" ht="18" customHeight="1" x14ac:dyDescent="0.3">
      <c r="A7" s="646"/>
      <c r="B7" s="61" t="s">
        <v>7</v>
      </c>
      <c r="C7" s="62">
        <v>63807.87</v>
      </c>
      <c r="D7" s="362">
        <f>49.08*13</f>
        <v>638.04</v>
      </c>
      <c r="E7" s="64"/>
      <c r="F7" s="363"/>
      <c r="G7" s="65">
        <f>+C7+D7</f>
        <v>64445.91</v>
      </c>
      <c r="H7" s="66">
        <f>G7*38.38%</f>
        <v>24734.340258000004</v>
      </c>
      <c r="I7" s="67">
        <f>+ROUND(+G7+H7,2)</f>
        <v>89180.25</v>
      </c>
      <c r="J7" s="389">
        <f>'Tab. 4 Vacanze di Organico 2026'!K7</f>
        <v>0</v>
      </c>
      <c r="K7" s="389">
        <f>+'Tab. 4 Vacanze di Organico 2026'!M7</f>
        <v>0</v>
      </c>
      <c r="L7" s="389">
        <f>'Tab. 4 Vacanze di Organico 2026'!O7</f>
        <v>0</v>
      </c>
      <c r="M7" s="389">
        <f>'Tab. 4 Vacanze di Organico 2026'!T7</f>
        <v>0</v>
      </c>
      <c r="N7" s="389">
        <f>+M7+J7+L7+K7</f>
        <v>0</v>
      </c>
      <c r="O7" s="390">
        <f>+ROUND(+(M7+J7+L7+K7)*I7,2)</f>
        <v>0</v>
      </c>
      <c r="P7" s="44"/>
      <c r="Q7" s="100"/>
      <c r="S7" s="391"/>
    </row>
    <row r="8" spans="1:19" ht="18" customHeight="1" x14ac:dyDescent="0.3">
      <c r="A8" s="646"/>
      <c r="B8" s="61" t="s">
        <v>8</v>
      </c>
      <c r="C8" s="62">
        <v>50005.77</v>
      </c>
      <c r="D8" s="425">
        <f>38.47*13</f>
        <v>500.11</v>
      </c>
      <c r="E8" s="64"/>
      <c r="F8" s="363"/>
      <c r="G8" s="65">
        <f>+C8+D8</f>
        <v>50505.88</v>
      </c>
      <c r="H8" s="66">
        <f>G8*38.38%</f>
        <v>19384.156744</v>
      </c>
      <c r="I8" s="67">
        <f>+ROUND(+G8+H8,2)</f>
        <v>69890.039999999994</v>
      </c>
      <c r="J8" s="389">
        <f>'Tab. 4 Vacanze di Organico 2026'!K8</f>
        <v>4</v>
      </c>
      <c r="K8" s="389">
        <f>+'Tab. 4 Vacanze di Organico 2026'!M8</f>
        <v>0</v>
      </c>
      <c r="L8" s="389">
        <f>'Tab. 4 Vacanze di Organico 2026'!O8</f>
        <v>0</v>
      </c>
      <c r="M8" s="389">
        <v>2</v>
      </c>
      <c r="N8" s="389">
        <f>+M8+J8+L8+K8</f>
        <v>6</v>
      </c>
      <c r="O8" s="390">
        <f>+ROUND(+(M8+J8+L8+K8)*I8,2)</f>
        <v>419340.24</v>
      </c>
      <c r="P8" s="44"/>
      <c r="Q8" s="100"/>
      <c r="S8" s="391"/>
    </row>
    <row r="9" spans="1:19" ht="10.15" customHeight="1" x14ac:dyDescent="0.3">
      <c r="A9" s="71"/>
      <c r="B9" s="72"/>
      <c r="C9" s="108"/>
      <c r="D9" s="108"/>
      <c r="E9" s="108"/>
      <c r="F9" s="108"/>
      <c r="G9" s="108"/>
      <c r="H9" s="108"/>
      <c r="I9" s="108"/>
      <c r="J9" s="392"/>
      <c r="K9" s="392"/>
      <c r="L9" s="392"/>
      <c r="M9" s="392"/>
      <c r="N9" s="392"/>
      <c r="O9" s="108"/>
      <c r="P9" s="44"/>
      <c r="Q9" s="100"/>
      <c r="S9" s="393"/>
    </row>
    <row r="10" spans="1:19" ht="127.5" customHeight="1" x14ac:dyDescent="0.3">
      <c r="A10" s="653" t="s">
        <v>9</v>
      </c>
      <c r="B10" s="74"/>
      <c r="C10" s="59" t="s">
        <v>134</v>
      </c>
      <c r="D10" s="59" t="s">
        <v>160</v>
      </c>
      <c r="E10" s="59" t="s">
        <v>27</v>
      </c>
      <c r="F10" s="59" t="s">
        <v>28</v>
      </c>
      <c r="G10" s="59" t="s">
        <v>10</v>
      </c>
      <c r="H10" s="59" t="s">
        <v>29</v>
      </c>
      <c r="I10" s="360" t="s">
        <v>26</v>
      </c>
      <c r="J10" s="383" t="s">
        <v>184</v>
      </c>
      <c r="K10" s="446" t="s">
        <v>271</v>
      </c>
      <c r="L10" s="384" t="s">
        <v>185</v>
      </c>
      <c r="M10" s="385" t="s">
        <v>228</v>
      </c>
      <c r="N10" s="96" t="s">
        <v>94</v>
      </c>
      <c r="O10" s="96" t="s">
        <v>39</v>
      </c>
      <c r="P10" s="44"/>
      <c r="Q10" s="474"/>
      <c r="S10" s="394" t="s">
        <v>179</v>
      </c>
    </row>
    <row r="11" spans="1:19" ht="18" customHeight="1" x14ac:dyDescent="0.3">
      <c r="A11" s="646"/>
      <c r="B11" s="235" t="s">
        <v>168</v>
      </c>
      <c r="C11" s="365">
        <f>34634.49/12*13</f>
        <v>37520.697500000002</v>
      </c>
      <c r="D11" s="365">
        <f>28.86*13</f>
        <v>375.18</v>
      </c>
      <c r="E11" s="365"/>
      <c r="F11" s="365"/>
      <c r="G11" s="365">
        <f>+C11+D11+E11+F11</f>
        <v>37895.877500000002</v>
      </c>
      <c r="H11" s="365">
        <f>+(C11+D11+E11)*38.38%+(F11*32.7%)</f>
        <v>14544.437784500002</v>
      </c>
      <c r="I11" s="364" t="str">
        <f>+IF(E11&lt;&gt;0,+ROUND(+G11+H11,2),"0")</f>
        <v>0</v>
      </c>
      <c r="J11" s="299">
        <f>'Tab. 4 Vacanze di Organico 2026'!K10</f>
        <v>0</v>
      </c>
      <c r="K11" s="299">
        <f>+'Tab. 4 Vacanze di Organico 2026'!M10</f>
        <v>0</v>
      </c>
      <c r="L11" s="389">
        <f>'Tab. 4 Vacanze di Organico 2026'!O10</f>
        <v>0</v>
      </c>
      <c r="M11" s="299">
        <f>'Tab. 4 Vacanze di Organico 2026'!T10</f>
        <v>0</v>
      </c>
      <c r="N11" s="389">
        <f>+M11+J11+L11+K11</f>
        <v>0</v>
      </c>
      <c r="O11" s="390">
        <f>+ROUND(+(M11+J11+L11+K11)*I11,2)</f>
        <v>0</v>
      </c>
      <c r="P11" s="44"/>
      <c r="Q11" s="475"/>
      <c r="S11" s="396"/>
    </row>
    <row r="12" spans="1:19" ht="18" customHeight="1" x14ac:dyDescent="0.3">
      <c r="A12" s="646"/>
      <c r="B12" s="70" t="s">
        <v>263</v>
      </c>
      <c r="C12" s="59"/>
      <c r="D12" s="59"/>
      <c r="E12" s="59"/>
      <c r="F12" s="59"/>
      <c r="G12" s="59"/>
      <c r="H12" s="59"/>
      <c r="I12" s="67"/>
      <c r="J12" s="389">
        <f>'Tab. 4 Vacanze di Organico 2026'!L10</f>
        <v>0</v>
      </c>
      <c r="K12" s="389">
        <f>+'Tab. 4 Vacanze di Organico 2026'!N10</f>
        <v>0</v>
      </c>
      <c r="L12" s="389">
        <f>'Tab. 4 Vacanze di Organico 2026'!P10</f>
        <v>0</v>
      </c>
      <c r="M12" s="389">
        <f>'Tab. 4 Vacanze di Organico 2026'!U10</f>
        <v>0</v>
      </c>
      <c r="N12" s="389">
        <f>+M12+J12+L12+K12</f>
        <v>0</v>
      </c>
      <c r="O12" s="390">
        <f>+ROUND(+(M12+J12+L12+K12)*I12,2)</f>
        <v>0</v>
      </c>
      <c r="P12" s="44"/>
      <c r="Q12" s="475"/>
      <c r="S12" s="397"/>
    </row>
    <row r="13" spans="1:19" ht="10.15" customHeight="1" x14ac:dyDescent="0.3">
      <c r="A13" s="646"/>
      <c r="B13" s="72"/>
      <c r="C13" s="108"/>
      <c r="D13" s="108"/>
      <c r="E13" s="108"/>
      <c r="F13" s="108"/>
      <c r="G13" s="108"/>
      <c r="H13" s="108"/>
      <c r="I13" s="108"/>
      <c r="J13" s="392"/>
      <c r="K13" s="392"/>
      <c r="L13" s="392"/>
      <c r="M13" s="392"/>
      <c r="N13" s="392"/>
      <c r="O13" s="108"/>
      <c r="P13" s="44"/>
      <c r="Q13" s="473"/>
      <c r="S13" s="100"/>
    </row>
    <row r="14" spans="1:19" ht="148.5" customHeight="1" x14ac:dyDescent="0.3">
      <c r="A14" s="646"/>
      <c r="B14" s="74"/>
      <c r="C14" s="59" t="s">
        <v>134</v>
      </c>
      <c r="D14" s="59" t="s">
        <v>160</v>
      </c>
      <c r="E14" s="59" t="s">
        <v>269</v>
      </c>
      <c r="F14" s="59"/>
      <c r="G14" s="59" t="s">
        <v>32</v>
      </c>
      <c r="H14" s="59" t="s">
        <v>80</v>
      </c>
      <c r="I14" s="360" t="s">
        <v>26</v>
      </c>
      <c r="J14" s="383" t="s">
        <v>184</v>
      </c>
      <c r="K14" s="446" t="s">
        <v>271</v>
      </c>
      <c r="L14" s="384" t="s">
        <v>185</v>
      </c>
      <c r="M14" s="385" t="s">
        <v>228</v>
      </c>
      <c r="N14" s="96" t="s">
        <v>94</v>
      </c>
      <c r="O14" s="96" t="s">
        <v>39</v>
      </c>
      <c r="P14" s="44"/>
      <c r="Q14" s="453" t="s">
        <v>281</v>
      </c>
      <c r="S14" s="394" t="s">
        <v>180</v>
      </c>
    </row>
    <row r="15" spans="1:19" ht="22.5" customHeight="1" x14ac:dyDescent="0.3">
      <c r="A15" s="646"/>
      <c r="B15" s="426" t="s">
        <v>11</v>
      </c>
      <c r="C15" s="62">
        <f>+ROUND(25363.13/12*13,2)</f>
        <v>27476.720000000001</v>
      </c>
      <c r="D15" s="361">
        <f>21.14*13</f>
        <v>274.82</v>
      </c>
      <c r="E15" s="361"/>
      <c r="F15" s="75"/>
      <c r="G15" s="361">
        <f>+F15+D15+C15+E15</f>
        <v>27751.54</v>
      </c>
      <c r="H15" s="66">
        <f>G15*38.38%</f>
        <v>10651.041052</v>
      </c>
      <c r="I15" s="364">
        <f>+ROUND(+G15+H15,2)</f>
        <v>38402.58</v>
      </c>
      <c r="J15" s="389">
        <f>'Tab. 4 Vacanze di Organico 2026'!K11</f>
        <v>5</v>
      </c>
      <c r="K15" s="389">
        <f>+'Tab. 4 Vacanze di Organico 2026'!M11</f>
        <v>0</v>
      </c>
      <c r="L15" s="389">
        <f>'Tab. 4 Vacanze di Organico 2026'!O11</f>
        <v>0</v>
      </c>
      <c r="M15" s="389">
        <f>'Tab. 4 Vacanze di Organico 2026'!T11</f>
        <v>1</v>
      </c>
      <c r="N15" s="389">
        <f>+M15+J15+L15+K15</f>
        <v>6</v>
      </c>
      <c r="O15" s="390">
        <f>+ROUND(+(M15+J15+L15+K15)*I15,2)</f>
        <v>230415.48</v>
      </c>
      <c r="P15" s="44"/>
      <c r="Q15" s="395"/>
      <c r="S15" s="389"/>
    </row>
    <row r="16" spans="1:19" ht="22.5" customHeight="1" x14ac:dyDescent="0.3">
      <c r="A16" s="646"/>
      <c r="B16" s="427" t="s">
        <v>19</v>
      </c>
      <c r="C16" s="398"/>
      <c r="D16" s="398"/>
      <c r="E16" s="398"/>
      <c r="F16" s="398"/>
      <c r="G16" s="398"/>
      <c r="H16" s="398"/>
      <c r="I16" s="98">
        <f>+I15-I17</f>
        <v>6781.4600000000028</v>
      </c>
      <c r="J16" s="389">
        <f>'Tab. 4 Vacanze di Organico 2026'!L11</f>
        <v>6</v>
      </c>
      <c r="K16" s="389">
        <f>+'Tab. 4 Vacanze di Organico 2026'!N11</f>
        <v>0</v>
      </c>
      <c r="L16" s="389">
        <f>'Tab. 4 Vacanze di Organico 2026'!P11</f>
        <v>0</v>
      </c>
      <c r="M16" s="389">
        <f>'Tab. 4 Vacanze di Organico 2026'!U11</f>
        <v>0</v>
      </c>
      <c r="N16" s="389">
        <f>+M16+J16+L16+K16</f>
        <v>6</v>
      </c>
      <c r="O16" s="390">
        <f>+ROUND(+(M16+J16+L16+K16)*I16,2)</f>
        <v>40688.76</v>
      </c>
      <c r="P16" s="44"/>
      <c r="Q16" s="389">
        <f>+'Tab. 4 Vacanze di Organico 2026'!V11</f>
        <v>0</v>
      </c>
      <c r="S16" s="397"/>
    </row>
    <row r="17" spans="1:19" ht="22.5" customHeight="1" x14ac:dyDescent="0.3">
      <c r="A17" s="646"/>
      <c r="B17" s="426" t="s">
        <v>12</v>
      </c>
      <c r="C17" s="62">
        <f>ROUND(20884.37/12*13,2)</f>
        <v>22624.73</v>
      </c>
      <c r="D17" s="361">
        <f>17.4*13</f>
        <v>226.2</v>
      </c>
      <c r="E17" s="361"/>
      <c r="F17" s="75"/>
      <c r="G17" s="361">
        <f>+F17+D17+C17+E17</f>
        <v>22850.93</v>
      </c>
      <c r="H17" s="66">
        <f>G17*38.38%</f>
        <v>8770.1869340000012</v>
      </c>
      <c r="I17" s="364">
        <f>+ROUND(+G17+H17,2)</f>
        <v>31621.119999999999</v>
      </c>
      <c r="J17" s="389">
        <f>'Tab. 4 Vacanze di Organico 2026'!K12</f>
        <v>21</v>
      </c>
      <c r="K17" s="389">
        <f>+'Tab. 4 Vacanze di Organico 2026'!M12</f>
        <v>0</v>
      </c>
      <c r="L17" s="389">
        <f>'Tab. 4 Vacanze di Organico 2026'!O12</f>
        <v>0</v>
      </c>
      <c r="M17" s="389">
        <f>'Tab. 4 Vacanze di Organico 2026'!T12</f>
        <v>18</v>
      </c>
      <c r="N17" s="389">
        <f>+M17+J17+L17+K17</f>
        <v>39</v>
      </c>
      <c r="O17" s="390">
        <f>+ROUND(+(M17+J17+L17+K17)*I17,2)</f>
        <v>1233223.6799999999</v>
      </c>
      <c r="P17" s="44"/>
      <c r="Q17" s="395"/>
      <c r="S17" s="389"/>
    </row>
    <row r="18" spans="1:19" ht="22.5" customHeight="1" x14ac:dyDescent="0.3">
      <c r="A18" s="646"/>
      <c r="B18" s="427" t="s">
        <v>20</v>
      </c>
      <c r="C18" s="399"/>
      <c r="D18" s="298"/>
      <c r="E18" s="298"/>
      <c r="F18" s="400"/>
      <c r="G18" s="107"/>
      <c r="H18" s="398"/>
      <c r="I18" s="98">
        <f>+I17-I19</f>
        <v>1569.6499999999978</v>
      </c>
      <c r="J18" s="389">
        <f>'Tab. 4 Vacanze di Organico 2026'!L12</f>
        <v>10</v>
      </c>
      <c r="K18" s="389">
        <f>+'Tab. 4 Vacanze di Organico 2026'!N12</f>
        <v>0</v>
      </c>
      <c r="L18" s="389">
        <f>'Tab. 4 Vacanze di Organico 2026'!P12</f>
        <v>0</v>
      </c>
      <c r="M18" s="389">
        <f>'Tab. 4 Vacanze di Organico 2026'!U12</f>
        <v>0</v>
      </c>
      <c r="N18" s="389">
        <f>+M18+J18+L18+K18</f>
        <v>10</v>
      </c>
      <c r="O18" s="390">
        <f>+ROUND(+(M18+J18+L18+K18)*I18,2)</f>
        <v>15696.5</v>
      </c>
      <c r="P18" s="44"/>
      <c r="Q18" s="389">
        <f>+'Tab. 4 Vacanze di Organico 2026'!V12</f>
        <v>0</v>
      </c>
      <c r="S18" s="397"/>
    </row>
    <row r="19" spans="1:19" ht="22.5" customHeight="1" x14ac:dyDescent="0.3">
      <c r="A19" s="646"/>
      <c r="B19" s="426" t="s">
        <v>13</v>
      </c>
      <c r="C19" s="62">
        <f>+ROUND(19847.64/12*13,2)</f>
        <v>21501.61</v>
      </c>
      <c r="D19" s="361">
        <f>16.54*13</f>
        <v>215.01999999999998</v>
      </c>
      <c r="E19" s="361"/>
      <c r="F19" s="75"/>
      <c r="G19" s="361">
        <f>+F19+D19+C19+E19</f>
        <v>21716.63</v>
      </c>
      <c r="H19" s="66">
        <f>G19*38.38%</f>
        <v>8334.8425940000016</v>
      </c>
      <c r="I19" s="364">
        <f>+ROUND(+G19+H19,2)</f>
        <v>30051.47</v>
      </c>
      <c r="J19" s="389">
        <f>'Tab. 4 Vacanze di Organico 2026'!K13</f>
        <v>29</v>
      </c>
      <c r="K19" s="389">
        <f>+'Tab. 4 Vacanze di Organico 2026'!M13</f>
        <v>0</v>
      </c>
      <c r="L19" s="389">
        <f>'Tab. 4 Vacanze di Organico 2026'!O13</f>
        <v>0</v>
      </c>
      <c r="M19" s="389">
        <f>'Tab. 4 Vacanze di Organico 2026'!T13</f>
        <v>0</v>
      </c>
      <c r="N19" s="389">
        <f>+M19+J19+L19+K19</f>
        <v>29</v>
      </c>
      <c r="O19" s="390">
        <f>+ROUND(+(M19+J19+L19+K19)*I19,2)</f>
        <v>871492.63</v>
      </c>
      <c r="P19" s="44"/>
      <c r="Q19" s="395"/>
      <c r="S19" s="389"/>
    </row>
    <row r="20" spans="1:19" ht="37.5" customHeight="1" x14ac:dyDescent="0.3">
      <c r="B20" s="100"/>
      <c r="C20" s="100"/>
      <c r="D20" s="45"/>
      <c r="E20" s="45"/>
      <c r="F20" s="100"/>
      <c r="G20" s="100"/>
      <c r="H20" s="100"/>
      <c r="I20" s="223" t="s">
        <v>14</v>
      </c>
      <c r="J20" s="401">
        <f t="shared" ref="J20:M20" si="0">+SUM(J7:J19)</f>
        <v>75</v>
      </c>
      <c r="K20" s="401">
        <f t="shared" si="0"/>
        <v>0</v>
      </c>
      <c r="L20" s="402">
        <f>+SUM(L7:L19)</f>
        <v>0</v>
      </c>
      <c r="M20" s="401">
        <f t="shared" si="0"/>
        <v>21</v>
      </c>
      <c r="N20" s="402">
        <f>+SUM(N7:N19)</f>
        <v>96</v>
      </c>
      <c r="O20" s="403">
        <f>+SUM(O7:O19)</f>
        <v>2810857.29</v>
      </c>
      <c r="P20" s="44"/>
      <c r="Q20" s="100"/>
      <c r="S20" s="401">
        <f>S19+S17+S15+S11+S7+S8</f>
        <v>0</v>
      </c>
    </row>
    <row r="21" spans="1:19" ht="10.15" customHeight="1" x14ac:dyDescent="0.3">
      <c r="B21" s="100"/>
      <c r="C21" s="100"/>
      <c r="D21" s="45"/>
      <c r="E21" s="45"/>
      <c r="F21" s="100"/>
      <c r="G21" s="100"/>
      <c r="H21" s="100"/>
      <c r="I21" s="128"/>
      <c r="J21" s="404"/>
      <c r="K21" s="404"/>
      <c r="L21" s="404"/>
      <c r="M21" s="404"/>
      <c r="N21" s="405"/>
      <c r="O21" s="406"/>
      <c r="P21" s="44"/>
      <c r="S21" s="100"/>
    </row>
    <row r="22" spans="1:19" ht="101.1" customHeight="1" x14ac:dyDescent="0.3">
      <c r="B22" s="100"/>
      <c r="C22" s="100"/>
      <c r="D22" s="100"/>
      <c r="E22" s="100"/>
      <c r="F22" s="100"/>
      <c r="G22" s="100"/>
      <c r="H22" s="482"/>
      <c r="I22" s="407"/>
      <c r="J22" s="407"/>
      <c r="K22" s="407"/>
      <c r="M22" s="45"/>
      <c r="N22" s="408" t="s">
        <v>95</v>
      </c>
      <c r="O22" s="408" t="s">
        <v>96</v>
      </c>
      <c r="S22" s="100"/>
    </row>
    <row r="23" spans="1:19" ht="29.25" customHeight="1" x14ac:dyDescent="0.3">
      <c r="B23" s="100"/>
      <c r="C23" s="100"/>
      <c r="D23" s="100"/>
      <c r="E23" s="100"/>
      <c r="F23" s="100"/>
      <c r="G23" s="100"/>
      <c r="H23" s="100"/>
      <c r="I23" s="639" t="s">
        <v>164</v>
      </c>
      <c r="J23" s="640"/>
      <c r="K23" s="640"/>
      <c r="L23" s="640"/>
      <c r="M23" s="641"/>
      <c r="N23" s="409">
        <f>+M7</f>
        <v>0</v>
      </c>
      <c r="O23" s="410">
        <f>+ROUND(+($M$7*$I$7),2)</f>
        <v>0</v>
      </c>
    </row>
    <row r="24" spans="1:19" ht="29.25" customHeight="1" x14ac:dyDescent="0.3">
      <c r="B24" s="100"/>
      <c r="C24" s="100"/>
      <c r="D24" s="100"/>
      <c r="E24" s="100"/>
      <c r="F24" s="100"/>
      <c r="G24" s="100"/>
      <c r="H24" s="100"/>
      <c r="I24" s="639" t="s">
        <v>165</v>
      </c>
      <c r="J24" s="640"/>
      <c r="K24" s="640"/>
      <c r="L24" s="640"/>
      <c r="M24" s="641"/>
      <c r="N24" s="409">
        <f>+M8+M11+M12+M15+M16+M17+M18+M19</f>
        <v>21</v>
      </c>
      <c r="O24" s="410">
        <f>+ROUND(+($I$8*$M$8)+($I$15*$M$15)+($I$16*$M$16)+($I$17*$M$17)+($I$18*$M$18)+($I$19*$M$19)+($I$11*$M$11)+($I$12*$M$12),2)</f>
        <v>747362.82</v>
      </c>
    </row>
    <row r="25" spans="1:19" ht="29.25" customHeight="1" x14ac:dyDescent="0.3">
      <c r="B25" s="100"/>
      <c r="C25" s="100"/>
      <c r="D25" s="100"/>
      <c r="E25" s="100"/>
      <c r="F25" s="100"/>
      <c r="G25" s="100"/>
      <c r="H25" s="100"/>
      <c r="I25" s="639" t="s">
        <v>258</v>
      </c>
      <c r="J25" s="640"/>
      <c r="K25" s="640"/>
      <c r="L25" s="640"/>
      <c r="M25" s="641"/>
      <c r="N25" s="409">
        <f>+K7+K8+K11+K12+K15+K16+K17+K18+K19</f>
        <v>0</v>
      </c>
      <c r="O25" s="410">
        <f>+ROUND(+($I$8*$K$8)+($I$15*$K$15)+($I$16*$K$16)+($I$17*$K$17)+($I$18*$K$18)+($I$19*$K$19)+($I$11*$K$11)+($I$12*$K$12)+($K$7*$I$7),2)</f>
        <v>0</v>
      </c>
      <c r="Q25" s="371"/>
    </row>
    <row r="26" spans="1:19" ht="29.25" customHeight="1" x14ac:dyDescent="0.3">
      <c r="B26" s="100"/>
      <c r="C26" s="100"/>
      <c r="D26" s="100"/>
      <c r="E26" s="100"/>
      <c r="F26" s="100"/>
      <c r="G26" s="100"/>
      <c r="H26" s="100"/>
      <c r="I26" s="639" t="s">
        <v>115</v>
      </c>
      <c r="J26" s="640"/>
      <c r="K26" s="640"/>
      <c r="L26" s="640"/>
      <c r="M26" s="641"/>
      <c r="N26" s="409">
        <f>+J7+J8+J11+J12+J15+J16+J17+J18+J19</f>
        <v>75</v>
      </c>
      <c r="O26" s="410">
        <f>+ROUND(($J$7*$I$7)+($I$8*$J$8)+($I$15*$J$15)+($I$16*$J$16)+($I$17*$J$17)+($I$18*$J$18)+($I$19*$J$19)+($I$11*$J$11)+($I$12*$J$12),2)</f>
        <v>2063494.47</v>
      </c>
      <c r="S26" s="371"/>
    </row>
    <row r="27" spans="1:19" ht="29.25" customHeight="1" x14ac:dyDescent="0.3">
      <c r="B27" s="100"/>
      <c r="C27" s="100"/>
      <c r="D27" s="100"/>
      <c r="E27" s="317"/>
      <c r="F27" s="317"/>
      <c r="G27" s="317"/>
      <c r="H27" s="317"/>
      <c r="I27" s="639" t="s">
        <v>97</v>
      </c>
      <c r="J27" s="640"/>
      <c r="K27" s="640"/>
      <c r="L27" s="640"/>
      <c r="M27" s="641"/>
      <c r="N27" s="411">
        <f>+L7+L8+L11+L12+L15+L16+L17+L18+L19</f>
        <v>0</v>
      </c>
      <c r="O27" s="412">
        <f>+ROUND(($L$7*$I$7)+($I$8*$L$8)+($I$15*$L$15)+($I$16*$L$16)+($I$17*$L$17)+($I$18*$L$18)+($I$19*$L$19)+($I$11*$L$11)+($I$12*$L$12),2)</f>
        <v>0</v>
      </c>
    </row>
    <row r="30" spans="1:19" x14ac:dyDescent="0.3">
      <c r="B30" s="79" t="s">
        <v>132</v>
      </c>
    </row>
    <row r="31" spans="1:19" ht="30.6" customHeight="1" x14ac:dyDescent="0.3">
      <c r="B31" s="645" t="s">
        <v>303</v>
      </c>
      <c r="C31" s="645"/>
      <c r="D31" s="645"/>
      <c r="E31" s="645"/>
      <c r="F31" s="645"/>
      <c r="G31" s="645"/>
      <c r="H31" s="645"/>
      <c r="I31" s="645"/>
      <c r="J31" s="645"/>
    </row>
    <row r="32" spans="1:19" ht="30.6" customHeight="1" x14ac:dyDescent="0.3">
      <c r="B32" s="645" t="s">
        <v>304</v>
      </c>
      <c r="C32" s="645"/>
      <c r="D32" s="645"/>
      <c r="E32" s="645"/>
      <c r="F32" s="645"/>
      <c r="G32" s="645"/>
      <c r="H32" s="645"/>
      <c r="I32" s="645"/>
      <c r="J32" s="645"/>
    </row>
    <row r="34" spans="1:16" x14ac:dyDescent="0.3">
      <c r="B34" s="436" t="s">
        <v>254</v>
      </c>
      <c r="C34" s="415"/>
      <c r="D34" s="415"/>
      <c r="E34" s="415"/>
      <c r="F34" s="415"/>
      <c r="G34" s="415"/>
      <c r="H34" s="415"/>
      <c r="I34" s="415"/>
    </row>
    <row r="35" spans="1:16" ht="37.5" customHeight="1" x14ac:dyDescent="0.3">
      <c r="B35" s="415" t="s">
        <v>128</v>
      </c>
      <c r="C35" s="415" t="s">
        <v>259</v>
      </c>
      <c r="D35" s="415"/>
      <c r="E35" s="415"/>
      <c r="F35" s="415"/>
      <c r="G35" s="415"/>
      <c r="H35" s="415"/>
      <c r="I35" s="415"/>
    </row>
    <row r="36" spans="1:16" x14ac:dyDescent="0.3">
      <c r="B36" s="414" t="s">
        <v>128</v>
      </c>
      <c r="C36" s="414"/>
      <c r="D36" s="414"/>
      <c r="E36" s="414"/>
      <c r="F36" s="414"/>
      <c r="G36" s="414"/>
      <c r="H36" s="414"/>
      <c r="I36" s="414"/>
    </row>
    <row r="38" spans="1:16" x14ac:dyDescent="0.3">
      <c r="B38" s="79" t="s">
        <v>133</v>
      </c>
    </row>
    <row r="39" spans="1:16" ht="25.5" customHeight="1" x14ac:dyDescent="0.3">
      <c r="B39" s="414" t="s">
        <v>129</v>
      </c>
      <c r="C39" s="414" t="s">
        <v>131</v>
      </c>
      <c r="D39" s="414"/>
      <c r="E39" s="414"/>
      <c r="F39" s="414"/>
      <c r="G39" s="414"/>
      <c r="H39" s="414"/>
      <c r="I39" s="414"/>
    </row>
    <row r="40" spans="1:16" ht="25.5" customHeight="1" x14ac:dyDescent="0.3">
      <c r="B40" s="414" t="s">
        <v>129</v>
      </c>
      <c r="C40" s="414"/>
      <c r="D40" s="414"/>
      <c r="E40" s="414"/>
      <c r="F40" s="414"/>
      <c r="G40" s="414"/>
      <c r="H40" s="414"/>
      <c r="I40" s="414"/>
    </row>
    <row r="42" spans="1:16" ht="26.25" customHeight="1" x14ac:dyDescent="0.3">
      <c r="A42" s="522" t="s">
        <v>48</v>
      </c>
      <c r="B42" s="522"/>
      <c r="C42" s="522"/>
      <c r="D42" s="522"/>
      <c r="E42" s="522"/>
      <c r="F42" s="522"/>
      <c r="G42" s="522"/>
      <c r="H42" s="522"/>
      <c r="I42" s="522"/>
      <c r="J42" s="522"/>
      <c r="K42" s="522"/>
      <c r="L42" s="522"/>
      <c r="M42" s="522"/>
      <c r="N42" s="522"/>
      <c r="O42" s="522"/>
      <c r="P42" s="522"/>
    </row>
    <row r="43" spans="1:16" ht="20.25" customHeight="1" x14ac:dyDescent="0.3">
      <c r="A43" s="659" t="s">
        <v>187</v>
      </c>
      <c r="B43" s="659"/>
      <c r="C43" s="659"/>
      <c r="D43" s="659"/>
      <c r="E43" s="659"/>
      <c r="F43" s="659"/>
      <c r="G43" s="659"/>
      <c r="H43" s="659"/>
      <c r="I43" s="659"/>
      <c r="J43" s="659"/>
      <c r="K43" s="659"/>
      <c r="L43" s="659"/>
      <c r="M43" s="659"/>
      <c r="N43" s="659"/>
      <c r="O43" s="659"/>
      <c r="P43" s="659"/>
    </row>
    <row r="44" spans="1:16" ht="18.75" customHeight="1" x14ac:dyDescent="0.3">
      <c r="A44" s="659" t="s">
        <v>278</v>
      </c>
      <c r="B44" s="659"/>
      <c r="C44" s="659"/>
      <c r="D44" s="659"/>
      <c r="E44" s="659"/>
      <c r="F44" s="659"/>
      <c r="G44" s="659"/>
      <c r="H44" s="659"/>
      <c r="I44" s="659"/>
      <c r="J44" s="659"/>
      <c r="K44" s="659"/>
      <c r="L44" s="659"/>
      <c r="M44" s="659"/>
      <c r="N44" s="659"/>
      <c r="O44" s="659"/>
      <c r="P44" s="659"/>
    </row>
    <row r="45" spans="1:16" ht="18" customHeight="1" x14ac:dyDescent="0.3">
      <c r="A45" s="660" t="s">
        <v>260</v>
      </c>
      <c r="B45" s="660"/>
      <c r="C45" s="660"/>
      <c r="D45" s="660"/>
      <c r="E45" s="660"/>
      <c r="F45" s="660"/>
      <c r="G45" s="660"/>
      <c r="H45" s="660"/>
      <c r="I45" s="660"/>
      <c r="J45" s="660"/>
      <c r="K45" s="660"/>
      <c r="L45" s="660"/>
      <c r="M45" s="660"/>
      <c r="N45" s="660"/>
      <c r="O45" s="660"/>
      <c r="P45" s="660"/>
    </row>
    <row r="46" spans="1:16" ht="20.25" customHeight="1" x14ac:dyDescent="0.3">
      <c r="A46" s="660" t="s">
        <v>282</v>
      </c>
      <c r="B46" s="660"/>
      <c r="C46" s="660"/>
      <c r="D46" s="660"/>
      <c r="E46" s="660"/>
      <c r="F46" s="660"/>
      <c r="G46" s="660"/>
      <c r="H46" s="660"/>
      <c r="I46" s="660"/>
      <c r="J46" s="660"/>
      <c r="K46" s="660"/>
      <c r="L46" s="660"/>
      <c r="M46" s="660"/>
      <c r="N46" s="660"/>
      <c r="O46" s="660"/>
      <c r="P46" s="660"/>
    </row>
    <row r="47" spans="1:16" s="416" customFormat="1" ht="18.399999999999999" customHeight="1" x14ac:dyDescent="0.3">
      <c r="A47" s="660" t="s">
        <v>188</v>
      </c>
      <c r="B47" s="660"/>
      <c r="C47" s="660"/>
      <c r="D47" s="660"/>
      <c r="E47" s="660"/>
      <c r="F47" s="660"/>
      <c r="G47" s="660"/>
      <c r="H47" s="660"/>
      <c r="I47" s="660"/>
      <c r="J47" s="660"/>
      <c r="K47" s="660"/>
      <c r="L47" s="660"/>
      <c r="M47" s="660"/>
      <c r="N47" s="660"/>
      <c r="O47" s="660"/>
      <c r="P47" s="660"/>
    </row>
    <row r="48" spans="1:16" s="416" customFormat="1" ht="45.75" customHeight="1" x14ac:dyDescent="0.3">
      <c r="A48" s="642" t="s">
        <v>285</v>
      </c>
      <c r="B48" s="643"/>
      <c r="C48" s="643"/>
      <c r="D48" s="643"/>
      <c r="E48" s="643"/>
      <c r="F48" s="643"/>
      <c r="G48" s="643"/>
      <c r="H48" s="643"/>
      <c r="I48" s="643"/>
      <c r="J48" s="643"/>
      <c r="K48" s="643"/>
      <c r="L48" s="643"/>
      <c r="M48" s="643"/>
      <c r="N48" s="643"/>
      <c r="O48" s="643"/>
      <c r="P48" s="644"/>
    </row>
    <row r="49" spans="1:16" ht="20.25" customHeight="1" x14ac:dyDescent="0.3">
      <c r="A49" s="658" t="s">
        <v>264</v>
      </c>
      <c r="B49" s="658"/>
      <c r="C49" s="658"/>
      <c r="D49" s="658"/>
      <c r="E49" s="658"/>
      <c r="F49" s="658"/>
      <c r="G49" s="658"/>
      <c r="H49" s="658"/>
      <c r="I49" s="658"/>
      <c r="J49" s="658"/>
      <c r="K49" s="658"/>
      <c r="L49" s="658"/>
      <c r="M49" s="658"/>
      <c r="N49" s="658"/>
      <c r="O49" s="658"/>
      <c r="P49" s="658"/>
    </row>
    <row r="50" spans="1:16" ht="51.75" customHeight="1" x14ac:dyDescent="0.3">
      <c r="A50" s="417"/>
    </row>
  </sheetData>
  <sheetProtection selectLockedCells="1" selectUnlockedCells="1"/>
  <mergeCells count="25">
    <mergeCell ref="A49:P49"/>
    <mergeCell ref="A42:P42"/>
    <mergeCell ref="A43:P43"/>
    <mergeCell ref="A44:P44"/>
    <mergeCell ref="A45:P45"/>
    <mergeCell ref="A47:P47"/>
    <mergeCell ref="A46:P46"/>
    <mergeCell ref="A6:A8"/>
    <mergeCell ref="G1:J1"/>
    <mergeCell ref="G2:J3"/>
    <mergeCell ref="A10:A19"/>
    <mergeCell ref="I23:M23"/>
    <mergeCell ref="L2:L3"/>
    <mergeCell ref="A5:S5"/>
    <mergeCell ref="A1:C1"/>
    <mergeCell ref="A2:C2"/>
    <mergeCell ref="A3:C3"/>
    <mergeCell ref="M2:M3"/>
    <mergeCell ref="I25:M25"/>
    <mergeCell ref="A48:P48"/>
    <mergeCell ref="I24:M24"/>
    <mergeCell ref="I26:M26"/>
    <mergeCell ref="I27:M27"/>
    <mergeCell ref="B32:J32"/>
    <mergeCell ref="B31:J31"/>
  </mergeCells>
  <pageMargins left="0.25" right="0.25" top="0.75" bottom="0.75" header="0.3" footer="0.3"/>
  <pageSetup paperSize="9" scale="30" firstPageNumber="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909C2-922A-41C1-BDA4-E9201752D599}">
  <sheetPr>
    <tabColor theme="5"/>
    <pageSetUpPr fitToPage="1"/>
  </sheetPr>
  <dimension ref="A1:O50"/>
  <sheetViews>
    <sheetView showGridLines="0" zoomScale="70" zoomScaleNormal="70" workbookViewId="0">
      <selection activeCell="N20" sqref="N20"/>
    </sheetView>
  </sheetViews>
  <sheetFormatPr defaultColWidth="8.5703125" defaultRowHeight="18.75" x14ac:dyDescent="0.3"/>
  <cols>
    <col min="1" max="1" width="8.5703125" style="44" customWidth="1"/>
    <col min="2" max="2" width="15.28515625" style="44" bestFit="1" customWidth="1"/>
    <col min="3" max="3" width="13.28515625" style="44" customWidth="1"/>
    <col min="4" max="4" width="16.5703125" style="44" customWidth="1"/>
    <col min="5" max="5" width="15.7109375" style="44" customWidth="1"/>
    <col min="6" max="8" width="13.28515625" style="44" customWidth="1"/>
    <col min="9" max="9" width="16.7109375" style="44" customWidth="1"/>
    <col min="10" max="11" width="22.5703125" style="45" customWidth="1"/>
    <col min="12" max="15" width="22.5703125" style="407" customWidth="1"/>
    <col min="16" max="16" width="12" style="44" customWidth="1"/>
    <col min="17" max="17" width="11.42578125" style="44" customWidth="1"/>
    <col min="18" max="19" width="12" style="44" customWidth="1"/>
    <col min="20" max="255" width="8.5703125" style="44"/>
    <col min="256" max="256" width="20" style="44" customWidth="1"/>
    <col min="257" max="257" width="18.28515625" style="44" customWidth="1"/>
    <col min="258" max="258" width="15.28515625" style="44" customWidth="1"/>
    <col min="259" max="259" width="17.7109375" style="44" customWidth="1"/>
    <col min="260" max="260" width="14.28515625" style="44" bestFit="1" customWidth="1"/>
    <col min="261" max="261" width="12.7109375" style="44" customWidth="1"/>
    <col min="262" max="262" width="18.28515625" style="44" customWidth="1"/>
    <col min="263" max="263" width="24.5703125" style="44" customWidth="1"/>
    <col min="264" max="264" width="11.7109375" style="44" customWidth="1"/>
    <col min="265" max="265" width="12.7109375" style="44" customWidth="1"/>
    <col min="266" max="266" width="17.7109375" style="44" customWidth="1"/>
    <col min="267" max="267" width="16.7109375" style="44" customWidth="1"/>
    <col min="268" max="268" width="29.7109375" style="44" customWidth="1"/>
    <col min="269" max="269" width="24.7109375" style="44" customWidth="1"/>
    <col min="270" max="270" width="19.42578125" style="44" customWidth="1"/>
    <col min="271" max="271" width="8.5703125" style="44"/>
    <col min="272" max="272" width="12" style="44" customWidth="1"/>
    <col min="273" max="273" width="11.42578125" style="44" customWidth="1"/>
    <col min="274" max="275" width="12" style="44" customWidth="1"/>
    <col min="276" max="511" width="8.5703125" style="44"/>
    <col min="512" max="512" width="20" style="44" customWidth="1"/>
    <col min="513" max="513" width="18.28515625" style="44" customWidth="1"/>
    <col min="514" max="514" width="15.28515625" style="44" customWidth="1"/>
    <col min="515" max="515" width="17.7109375" style="44" customWidth="1"/>
    <col min="516" max="516" width="14.28515625" style="44" bestFit="1" customWidth="1"/>
    <col min="517" max="517" width="12.7109375" style="44" customWidth="1"/>
    <col min="518" max="518" width="18.28515625" style="44" customWidth="1"/>
    <col min="519" max="519" width="24.5703125" style="44" customWidth="1"/>
    <col min="520" max="520" width="11.7109375" style="44" customWidth="1"/>
    <col min="521" max="521" width="12.7109375" style="44" customWidth="1"/>
    <col min="522" max="522" width="17.7109375" style="44" customWidth="1"/>
    <col min="523" max="523" width="16.7109375" style="44" customWidth="1"/>
    <col min="524" max="524" width="29.7109375" style="44" customWidth="1"/>
    <col min="525" max="525" width="24.7109375" style="44" customWidth="1"/>
    <col min="526" max="526" width="19.42578125" style="44" customWidth="1"/>
    <col min="527" max="527" width="8.5703125" style="44"/>
    <col min="528" max="528" width="12" style="44" customWidth="1"/>
    <col min="529" max="529" width="11.42578125" style="44" customWidth="1"/>
    <col min="530" max="531" width="12" style="44" customWidth="1"/>
    <col min="532" max="767" width="8.5703125" style="44"/>
    <col min="768" max="768" width="20" style="44" customWidth="1"/>
    <col min="769" max="769" width="18.28515625" style="44" customWidth="1"/>
    <col min="770" max="770" width="15.28515625" style="44" customWidth="1"/>
    <col min="771" max="771" width="17.7109375" style="44" customWidth="1"/>
    <col min="772" max="772" width="14.28515625" style="44" bestFit="1" customWidth="1"/>
    <col min="773" max="773" width="12.7109375" style="44" customWidth="1"/>
    <col min="774" max="774" width="18.28515625" style="44" customWidth="1"/>
    <col min="775" max="775" width="24.5703125" style="44" customWidth="1"/>
    <col min="776" max="776" width="11.7109375" style="44" customWidth="1"/>
    <col min="777" max="777" width="12.7109375" style="44" customWidth="1"/>
    <col min="778" max="778" width="17.7109375" style="44" customWidth="1"/>
    <col min="779" max="779" width="16.7109375" style="44" customWidth="1"/>
    <col min="780" max="780" width="29.7109375" style="44" customWidth="1"/>
    <col min="781" max="781" width="24.7109375" style="44" customWidth="1"/>
    <col min="782" max="782" width="19.42578125" style="44" customWidth="1"/>
    <col min="783" max="783" width="8.5703125" style="44"/>
    <col min="784" max="784" width="12" style="44" customWidth="1"/>
    <col min="785" max="785" width="11.42578125" style="44" customWidth="1"/>
    <col min="786" max="787" width="12" style="44" customWidth="1"/>
    <col min="788" max="1023" width="8.5703125" style="44"/>
    <col min="1024" max="1024" width="20" style="44" customWidth="1"/>
    <col min="1025" max="1025" width="18.28515625" style="44" customWidth="1"/>
    <col min="1026" max="1026" width="15.28515625" style="44" customWidth="1"/>
    <col min="1027" max="1027" width="17.7109375" style="44" customWidth="1"/>
    <col min="1028" max="1028" width="14.28515625" style="44" bestFit="1" customWidth="1"/>
    <col min="1029" max="1029" width="12.7109375" style="44" customWidth="1"/>
    <col min="1030" max="1030" width="18.28515625" style="44" customWidth="1"/>
    <col min="1031" max="1031" width="24.5703125" style="44" customWidth="1"/>
    <col min="1032" max="1032" width="11.7109375" style="44" customWidth="1"/>
    <col min="1033" max="1033" width="12.7109375" style="44" customWidth="1"/>
    <col min="1034" max="1034" width="17.7109375" style="44" customWidth="1"/>
    <col min="1035" max="1035" width="16.7109375" style="44" customWidth="1"/>
    <col min="1036" max="1036" width="29.7109375" style="44" customWidth="1"/>
    <col min="1037" max="1037" width="24.7109375" style="44" customWidth="1"/>
    <col min="1038" max="1038" width="19.42578125" style="44" customWidth="1"/>
    <col min="1039" max="1039" width="8.5703125" style="44"/>
    <col min="1040" max="1040" width="12" style="44" customWidth="1"/>
    <col min="1041" max="1041" width="11.42578125" style="44" customWidth="1"/>
    <col min="1042" max="1043" width="12" style="44" customWidth="1"/>
    <col min="1044" max="1279" width="8.5703125" style="44"/>
    <col min="1280" max="1280" width="20" style="44" customWidth="1"/>
    <col min="1281" max="1281" width="18.28515625" style="44" customWidth="1"/>
    <col min="1282" max="1282" width="15.28515625" style="44" customWidth="1"/>
    <col min="1283" max="1283" width="17.7109375" style="44" customWidth="1"/>
    <col min="1284" max="1284" width="14.28515625" style="44" bestFit="1" customWidth="1"/>
    <col min="1285" max="1285" width="12.7109375" style="44" customWidth="1"/>
    <col min="1286" max="1286" width="18.28515625" style="44" customWidth="1"/>
    <col min="1287" max="1287" width="24.5703125" style="44" customWidth="1"/>
    <col min="1288" max="1288" width="11.7109375" style="44" customWidth="1"/>
    <col min="1289" max="1289" width="12.7109375" style="44" customWidth="1"/>
    <col min="1290" max="1290" width="17.7109375" style="44" customWidth="1"/>
    <col min="1291" max="1291" width="16.7109375" style="44" customWidth="1"/>
    <col min="1292" max="1292" width="29.7109375" style="44" customWidth="1"/>
    <col min="1293" max="1293" width="24.7109375" style="44" customWidth="1"/>
    <col min="1294" max="1294" width="19.42578125" style="44" customWidth="1"/>
    <col min="1295" max="1295" width="8.5703125" style="44"/>
    <col min="1296" max="1296" width="12" style="44" customWidth="1"/>
    <col min="1297" max="1297" width="11.42578125" style="44" customWidth="1"/>
    <col min="1298" max="1299" width="12" style="44" customWidth="1"/>
    <col min="1300" max="1535" width="8.5703125" style="44"/>
    <col min="1536" max="1536" width="20" style="44" customWidth="1"/>
    <col min="1537" max="1537" width="18.28515625" style="44" customWidth="1"/>
    <col min="1538" max="1538" width="15.28515625" style="44" customWidth="1"/>
    <col min="1539" max="1539" width="17.7109375" style="44" customWidth="1"/>
    <col min="1540" max="1540" width="14.28515625" style="44" bestFit="1" customWidth="1"/>
    <col min="1541" max="1541" width="12.7109375" style="44" customWidth="1"/>
    <col min="1542" max="1542" width="18.28515625" style="44" customWidth="1"/>
    <col min="1543" max="1543" width="24.5703125" style="44" customWidth="1"/>
    <col min="1544" max="1544" width="11.7109375" style="44" customWidth="1"/>
    <col min="1545" max="1545" width="12.7109375" style="44" customWidth="1"/>
    <col min="1546" max="1546" width="17.7109375" style="44" customWidth="1"/>
    <col min="1547" max="1547" width="16.7109375" style="44" customWidth="1"/>
    <col min="1548" max="1548" width="29.7109375" style="44" customWidth="1"/>
    <col min="1549" max="1549" width="24.7109375" style="44" customWidth="1"/>
    <col min="1550" max="1550" width="19.42578125" style="44" customWidth="1"/>
    <col min="1551" max="1551" width="8.5703125" style="44"/>
    <col min="1552" max="1552" width="12" style="44" customWidth="1"/>
    <col min="1553" max="1553" width="11.42578125" style="44" customWidth="1"/>
    <col min="1554" max="1555" width="12" style="44" customWidth="1"/>
    <col min="1556" max="1791" width="8.5703125" style="44"/>
    <col min="1792" max="1792" width="20" style="44" customWidth="1"/>
    <col min="1793" max="1793" width="18.28515625" style="44" customWidth="1"/>
    <col min="1794" max="1794" width="15.28515625" style="44" customWidth="1"/>
    <col min="1795" max="1795" width="17.7109375" style="44" customWidth="1"/>
    <col min="1796" max="1796" width="14.28515625" style="44" bestFit="1" customWidth="1"/>
    <col min="1797" max="1797" width="12.7109375" style="44" customWidth="1"/>
    <col min="1798" max="1798" width="18.28515625" style="44" customWidth="1"/>
    <col min="1799" max="1799" width="24.5703125" style="44" customWidth="1"/>
    <col min="1800" max="1800" width="11.7109375" style="44" customWidth="1"/>
    <col min="1801" max="1801" width="12.7109375" style="44" customWidth="1"/>
    <col min="1802" max="1802" width="17.7109375" style="44" customWidth="1"/>
    <col min="1803" max="1803" width="16.7109375" style="44" customWidth="1"/>
    <col min="1804" max="1804" width="29.7109375" style="44" customWidth="1"/>
    <col min="1805" max="1805" width="24.7109375" style="44" customWidth="1"/>
    <col min="1806" max="1806" width="19.42578125" style="44" customWidth="1"/>
    <col min="1807" max="1807" width="8.5703125" style="44"/>
    <col min="1808" max="1808" width="12" style="44" customWidth="1"/>
    <col min="1809" max="1809" width="11.42578125" style="44" customWidth="1"/>
    <col min="1810" max="1811" width="12" style="44" customWidth="1"/>
    <col min="1812" max="2047" width="8.5703125" style="44"/>
    <col min="2048" max="2048" width="20" style="44" customWidth="1"/>
    <col min="2049" max="2049" width="18.28515625" style="44" customWidth="1"/>
    <col min="2050" max="2050" width="15.28515625" style="44" customWidth="1"/>
    <col min="2051" max="2051" width="17.7109375" style="44" customWidth="1"/>
    <col min="2052" max="2052" width="14.28515625" style="44" bestFit="1" customWidth="1"/>
    <col min="2053" max="2053" width="12.7109375" style="44" customWidth="1"/>
    <col min="2054" max="2054" width="18.28515625" style="44" customWidth="1"/>
    <col min="2055" max="2055" width="24.5703125" style="44" customWidth="1"/>
    <col min="2056" max="2056" width="11.7109375" style="44" customWidth="1"/>
    <col min="2057" max="2057" width="12.7109375" style="44" customWidth="1"/>
    <col min="2058" max="2058" width="17.7109375" style="44" customWidth="1"/>
    <col min="2059" max="2059" width="16.7109375" style="44" customWidth="1"/>
    <col min="2060" max="2060" width="29.7109375" style="44" customWidth="1"/>
    <col min="2061" max="2061" width="24.7109375" style="44" customWidth="1"/>
    <col min="2062" max="2062" width="19.42578125" style="44" customWidth="1"/>
    <col min="2063" max="2063" width="8.5703125" style="44"/>
    <col min="2064" max="2064" width="12" style="44" customWidth="1"/>
    <col min="2065" max="2065" width="11.42578125" style="44" customWidth="1"/>
    <col min="2066" max="2067" width="12" style="44" customWidth="1"/>
    <col min="2068" max="2303" width="8.5703125" style="44"/>
    <col min="2304" max="2304" width="20" style="44" customWidth="1"/>
    <col min="2305" max="2305" width="18.28515625" style="44" customWidth="1"/>
    <col min="2306" max="2306" width="15.28515625" style="44" customWidth="1"/>
    <col min="2307" max="2307" width="17.7109375" style="44" customWidth="1"/>
    <col min="2308" max="2308" width="14.28515625" style="44" bestFit="1" customWidth="1"/>
    <col min="2309" max="2309" width="12.7109375" style="44" customWidth="1"/>
    <col min="2310" max="2310" width="18.28515625" style="44" customWidth="1"/>
    <col min="2311" max="2311" width="24.5703125" style="44" customWidth="1"/>
    <col min="2312" max="2312" width="11.7109375" style="44" customWidth="1"/>
    <col min="2313" max="2313" width="12.7109375" style="44" customWidth="1"/>
    <col min="2314" max="2314" width="17.7109375" style="44" customWidth="1"/>
    <col min="2315" max="2315" width="16.7109375" style="44" customWidth="1"/>
    <col min="2316" max="2316" width="29.7109375" style="44" customWidth="1"/>
    <col min="2317" max="2317" width="24.7109375" style="44" customWidth="1"/>
    <col min="2318" max="2318" width="19.42578125" style="44" customWidth="1"/>
    <col min="2319" max="2319" width="8.5703125" style="44"/>
    <col min="2320" max="2320" width="12" style="44" customWidth="1"/>
    <col min="2321" max="2321" width="11.42578125" style="44" customWidth="1"/>
    <col min="2322" max="2323" width="12" style="44" customWidth="1"/>
    <col min="2324" max="2559" width="8.5703125" style="44"/>
    <col min="2560" max="2560" width="20" style="44" customWidth="1"/>
    <col min="2561" max="2561" width="18.28515625" style="44" customWidth="1"/>
    <col min="2562" max="2562" width="15.28515625" style="44" customWidth="1"/>
    <col min="2563" max="2563" width="17.7109375" style="44" customWidth="1"/>
    <col min="2564" max="2564" width="14.28515625" style="44" bestFit="1" customWidth="1"/>
    <col min="2565" max="2565" width="12.7109375" style="44" customWidth="1"/>
    <col min="2566" max="2566" width="18.28515625" style="44" customWidth="1"/>
    <col min="2567" max="2567" width="24.5703125" style="44" customWidth="1"/>
    <col min="2568" max="2568" width="11.7109375" style="44" customWidth="1"/>
    <col min="2569" max="2569" width="12.7109375" style="44" customWidth="1"/>
    <col min="2570" max="2570" width="17.7109375" style="44" customWidth="1"/>
    <col min="2571" max="2571" width="16.7109375" style="44" customWidth="1"/>
    <col min="2572" max="2572" width="29.7109375" style="44" customWidth="1"/>
    <col min="2573" max="2573" width="24.7109375" style="44" customWidth="1"/>
    <col min="2574" max="2574" width="19.42578125" style="44" customWidth="1"/>
    <col min="2575" max="2575" width="8.5703125" style="44"/>
    <col min="2576" max="2576" width="12" style="44" customWidth="1"/>
    <col min="2577" max="2577" width="11.42578125" style="44" customWidth="1"/>
    <col min="2578" max="2579" width="12" style="44" customWidth="1"/>
    <col min="2580" max="2815" width="8.5703125" style="44"/>
    <col min="2816" max="2816" width="20" style="44" customWidth="1"/>
    <col min="2817" max="2817" width="18.28515625" style="44" customWidth="1"/>
    <col min="2818" max="2818" width="15.28515625" style="44" customWidth="1"/>
    <col min="2819" max="2819" width="17.7109375" style="44" customWidth="1"/>
    <col min="2820" max="2820" width="14.28515625" style="44" bestFit="1" customWidth="1"/>
    <col min="2821" max="2821" width="12.7109375" style="44" customWidth="1"/>
    <col min="2822" max="2822" width="18.28515625" style="44" customWidth="1"/>
    <col min="2823" max="2823" width="24.5703125" style="44" customWidth="1"/>
    <col min="2824" max="2824" width="11.7109375" style="44" customWidth="1"/>
    <col min="2825" max="2825" width="12.7109375" style="44" customWidth="1"/>
    <col min="2826" max="2826" width="17.7109375" style="44" customWidth="1"/>
    <col min="2827" max="2827" width="16.7109375" style="44" customWidth="1"/>
    <col min="2828" max="2828" width="29.7109375" style="44" customWidth="1"/>
    <col min="2829" max="2829" width="24.7109375" style="44" customWidth="1"/>
    <col min="2830" max="2830" width="19.42578125" style="44" customWidth="1"/>
    <col min="2831" max="2831" width="8.5703125" style="44"/>
    <col min="2832" max="2832" width="12" style="44" customWidth="1"/>
    <col min="2833" max="2833" width="11.42578125" style="44" customWidth="1"/>
    <col min="2834" max="2835" width="12" style="44" customWidth="1"/>
    <col min="2836" max="3071" width="8.5703125" style="44"/>
    <col min="3072" max="3072" width="20" style="44" customWidth="1"/>
    <col min="3073" max="3073" width="18.28515625" style="44" customWidth="1"/>
    <col min="3074" max="3074" width="15.28515625" style="44" customWidth="1"/>
    <col min="3075" max="3075" width="17.7109375" style="44" customWidth="1"/>
    <col min="3076" max="3076" width="14.28515625" style="44" bestFit="1" customWidth="1"/>
    <col min="3077" max="3077" width="12.7109375" style="44" customWidth="1"/>
    <col min="3078" max="3078" width="18.28515625" style="44" customWidth="1"/>
    <col min="3079" max="3079" width="24.5703125" style="44" customWidth="1"/>
    <col min="3080" max="3080" width="11.7109375" style="44" customWidth="1"/>
    <col min="3081" max="3081" width="12.7109375" style="44" customWidth="1"/>
    <col min="3082" max="3082" width="17.7109375" style="44" customWidth="1"/>
    <col min="3083" max="3083" width="16.7109375" style="44" customWidth="1"/>
    <col min="3084" max="3084" width="29.7109375" style="44" customWidth="1"/>
    <col min="3085" max="3085" width="24.7109375" style="44" customWidth="1"/>
    <col min="3086" max="3086" width="19.42578125" style="44" customWidth="1"/>
    <col min="3087" max="3087" width="8.5703125" style="44"/>
    <col min="3088" max="3088" width="12" style="44" customWidth="1"/>
    <col min="3089" max="3089" width="11.42578125" style="44" customWidth="1"/>
    <col min="3090" max="3091" width="12" style="44" customWidth="1"/>
    <col min="3092" max="3327" width="8.5703125" style="44"/>
    <col min="3328" max="3328" width="20" style="44" customWidth="1"/>
    <col min="3329" max="3329" width="18.28515625" style="44" customWidth="1"/>
    <col min="3330" max="3330" width="15.28515625" style="44" customWidth="1"/>
    <col min="3331" max="3331" width="17.7109375" style="44" customWidth="1"/>
    <col min="3332" max="3332" width="14.28515625" style="44" bestFit="1" customWidth="1"/>
    <col min="3333" max="3333" width="12.7109375" style="44" customWidth="1"/>
    <col min="3334" max="3334" width="18.28515625" style="44" customWidth="1"/>
    <col min="3335" max="3335" width="24.5703125" style="44" customWidth="1"/>
    <col min="3336" max="3336" width="11.7109375" style="44" customWidth="1"/>
    <col min="3337" max="3337" width="12.7109375" style="44" customWidth="1"/>
    <col min="3338" max="3338" width="17.7109375" style="44" customWidth="1"/>
    <col min="3339" max="3339" width="16.7109375" style="44" customWidth="1"/>
    <col min="3340" max="3340" width="29.7109375" style="44" customWidth="1"/>
    <col min="3341" max="3341" width="24.7109375" style="44" customWidth="1"/>
    <col min="3342" max="3342" width="19.42578125" style="44" customWidth="1"/>
    <col min="3343" max="3343" width="8.5703125" style="44"/>
    <col min="3344" max="3344" width="12" style="44" customWidth="1"/>
    <col min="3345" max="3345" width="11.42578125" style="44" customWidth="1"/>
    <col min="3346" max="3347" width="12" style="44" customWidth="1"/>
    <col min="3348" max="3583" width="8.5703125" style="44"/>
    <col min="3584" max="3584" width="20" style="44" customWidth="1"/>
    <col min="3585" max="3585" width="18.28515625" style="44" customWidth="1"/>
    <col min="3586" max="3586" width="15.28515625" style="44" customWidth="1"/>
    <col min="3587" max="3587" width="17.7109375" style="44" customWidth="1"/>
    <col min="3588" max="3588" width="14.28515625" style="44" bestFit="1" customWidth="1"/>
    <col min="3589" max="3589" width="12.7109375" style="44" customWidth="1"/>
    <col min="3590" max="3590" width="18.28515625" style="44" customWidth="1"/>
    <col min="3591" max="3591" width="24.5703125" style="44" customWidth="1"/>
    <col min="3592" max="3592" width="11.7109375" style="44" customWidth="1"/>
    <col min="3593" max="3593" width="12.7109375" style="44" customWidth="1"/>
    <col min="3594" max="3594" width="17.7109375" style="44" customWidth="1"/>
    <col min="3595" max="3595" width="16.7109375" style="44" customWidth="1"/>
    <col min="3596" max="3596" width="29.7109375" style="44" customWidth="1"/>
    <col min="3597" max="3597" width="24.7109375" style="44" customWidth="1"/>
    <col min="3598" max="3598" width="19.42578125" style="44" customWidth="1"/>
    <col min="3599" max="3599" width="8.5703125" style="44"/>
    <col min="3600" max="3600" width="12" style="44" customWidth="1"/>
    <col min="3601" max="3601" width="11.42578125" style="44" customWidth="1"/>
    <col min="3602" max="3603" width="12" style="44" customWidth="1"/>
    <col min="3604" max="3839" width="8.5703125" style="44"/>
    <col min="3840" max="3840" width="20" style="44" customWidth="1"/>
    <col min="3841" max="3841" width="18.28515625" style="44" customWidth="1"/>
    <col min="3842" max="3842" width="15.28515625" style="44" customWidth="1"/>
    <col min="3843" max="3843" width="17.7109375" style="44" customWidth="1"/>
    <col min="3844" max="3844" width="14.28515625" style="44" bestFit="1" customWidth="1"/>
    <col min="3845" max="3845" width="12.7109375" style="44" customWidth="1"/>
    <col min="3846" max="3846" width="18.28515625" style="44" customWidth="1"/>
    <col min="3847" max="3847" width="24.5703125" style="44" customWidth="1"/>
    <col min="3848" max="3848" width="11.7109375" style="44" customWidth="1"/>
    <col min="3849" max="3849" width="12.7109375" style="44" customWidth="1"/>
    <col min="3850" max="3850" width="17.7109375" style="44" customWidth="1"/>
    <col min="3851" max="3851" width="16.7109375" style="44" customWidth="1"/>
    <col min="3852" max="3852" width="29.7109375" style="44" customWidth="1"/>
    <col min="3853" max="3853" width="24.7109375" style="44" customWidth="1"/>
    <col min="3854" max="3854" width="19.42578125" style="44" customWidth="1"/>
    <col min="3855" max="3855" width="8.5703125" style="44"/>
    <col min="3856" max="3856" width="12" style="44" customWidth="1"/>
    <col min="3857" max="3857" width="11.42578125" style="44" customWidth="1"/>
    <col min="3858" max="3859" width="12" style="44" customWidth="1"/>
    <col min="3860" max="4095" width="8.5703125" style="44"/>
    <col min="4096" max="4096" width="20" style="44" customWidth="1"/>
    <col min="4097" max="4097" width="18.28515625" style="44" customWidth="1"/>
    <col min="4098" max="4098" width="15.28515625" style="44" customWidth="1"/>
    <col min="4099" max="4099" width="17.7109375" style="44" customWidth="1"/>
    <col min="4100" max="4100" width="14.28515625" style="44" bestFit="1" customWidth="1"/>
    <col min="4101" max="4101" width="12.7109375" style="44" customWidth="1"/>
    <col min="4102" max="4102" width="18.28515625" style="44" customWidth="1"/>
    <col min="4103" max="4103" width="24.5703125" style="44" customWidth="1"/>
    <col min="4104" max="4104" width="11.7109375" style="44" customWidth="1"/>
    <col min="4105" max="4105" width="12.7109375" style="44" customWidth="1"/>
    <col min="4106" max="4106" width="17.7109375" style="44" customWidth="1"/>
    <col min="4107" max="4107" width="16.7109375" style="44" customWidth="1"/>
    <col min="4108" max="4108" width="29.7109375" style="44" customWidth="1"/>
    <col min="4109" max="4109" width="24.7109375" style="44" customWidth="1"/>
    <col min="4110" max="4110" width="19.42578125" style="44" customWidth="1"/>
    <col min="4111" max="4111" width="8.5703125" style="44"/>
    <col min="4112" max="4112" width="12" style="44" customWidth="1"/>
    <col min="4113" max="4113" width="11.42578125" style="44" customWidth="1"/>
    <col min="4114" max="4115" width="12" style="44" customWidth="1"/>
    <col min="4116" max="4351" width="8.5703125" style="44"/>
    <col min="4352" max="4352" width="20" style="44" customWidth="1"/>
    <col min="4353" max="4353" width="18.28515625" style="44" customWidth="1"/>
    <col min="4354" max="4354" width="15.28515625" style="44" customWidth="1"/>
    <col min="4355" max="4355" width="17.7109375" style="44" customWidth="1"/>
    <col min="4356" max="4356" width="14.28515625" style="44" bestFit="1" customWidth="1"/>
    <col min="4357" max="4357" width="12.7109375" style="44" customWidth="1"/>
    <col min="4358" max="4358" width="18.28515625" style="44" customWidth="1"/>
    <col min="4359" max="4359" width="24.5703125" style="44" customWidth="1"/>
    <col min="4360" max="4360" width="11.7109375" style="44" customWidth="1"/>
    <col min="4361" max="4361" width="12.7109375" style="44" customWidth="1"/>
    <col min="4362" max="4362" width="17.7109375" style="44" customWidth="1"/>
    <col min="4363" max="4363" width="16.7109375" style="44" customWidth="1"/>
    <col min="4364" max="4364" width="29.7109375" style="44" customWidth="1"/>
    <col min="4365" max="4365" width="24.7109375" style="44" customWidth="1"/>
    <col min="4366" max="4366" width="19.42578125" style="44" customWidth="1"/>
    <col min="4367" max="4367" width="8.5703125" style="44"/>
    <col min="4368" max="4368" width="12" style="44" customWidth="1"/>
    <col min="4369" max="4369" width="11.42578125" style="44" customWidth="1"/>
    <col min="4370" max="4371" width="12" style="44" customWidth="1"/>
    <col min="4372" max="4607" width="8.5703125" style="44"/>
    <col min="4608" max="4608" width="20" style="44" customWidth="1"/>
    <col min="4609" max="4609" width="18.28515625" style="44" customWidth="1"/>
    <col min="4610" max="4610" width="15.28515625" style="44" customWidth="1"/>
    <col min="4611" max="4611" width="17.7109375" style="44" customWidth="1"/>
    <col min="4612" max="4612" width="14.28515625" style="44" bestFit="1" customWidth="1"/>
    <col min="4613" max="4613" width="12.7109375" style="44" customWidth="1"/>
    <col min="4614" max="4614" width="18.28515625" style="44" customWidth="1"/>
    <col min="4615" max="4615" width="24.5703125" style="44" customWidth="1"/>
    <col min="4616" max="4616" width="11.7109375" style="44" customWidth="1"/>
    <col min="4617" max="4617" width="12.7109375" style="44" customWidth="1"/>
    <col min="4618" max="4618" width="17.7109375" style="44" customWidth="1"/>
    <col min="4619" max="4619" width="16.7109375" style="44" customWidth="1"/>
    <col min="4620" max="4620" width="29.7109375" style="44" customWidth="1"/>
    <col min="4621" max="4621" width="24.7109375" style="44" customWidth="1"/>
    <col min="4622" max="4622" width="19.42578125" style="44" customWidth="1"/>
    <col min="4623" max="4623" width="8.5703125" style="44"/>
    <col min="4624" max="4624" width="12" style="44" customWidth="1"/>
    <col min="4625" max="4625" width="11.42578125" style="44" customWidth="1"/>
    <col min="4626" max="4627" width="12" style="44" customWidth="1"/>
    <col min="4628" max="4863" width="8.5703125" style="44"/>
    <col min="4864" max="4864" width="20" style="44" customWidth="1"/>
    <col min="4865" max="4865" width="18.28515625" style="44" customWidth="1"/>
    <col min="4866" max="4866" width="15.28515625" style="44" customWidth="1"/>
    <col min="4867" max="4867" width="17.7109375" style="44" customWidth="1"/>
    <col min="4868" max="4868" width="14.28515625" style="44" bestFit="1" customWidth="1"/>
    <col min="4869" max="4869" width="12.7109375" style="44" customWidth="1"/>
    <col min="4870" max="4870" width="18.28515625" style="44" customWidth="1"/>
    <col min="4871" max="4871" width="24.5703125" style="44" customWidth="1"/>
    <col min="4872" max="4872" width="11.7109375" style="44" customWidth="1"/>
    <col min="4873" max="4873" width="12.7109375" style="44" customWidth="1"/>
    <col min="4874" max="4874" width="17.7109375" style="44" customWidth="1"/>
    <col min="4875" max="4875" width="16.7109375" style="44" customWidth="1"/>
    <col min="4876" max="4876" width="29.7109375" style="44" customWidth="1"/>
    <col min="4877" max="4877" width="24.7109375" style="44" customWidth="1"/>
    <col min="4878" max="4878" width="19.42578125" style="44" customWidth="1"/>
    <col min="4879" max="4879" width="8.5703125" style="44"/>
    <col min="4880" max="4880" width="12" style="44" customWidth="1"/>
    <col min="4881" max="4881" width="11.42578125" style="44" customWidth="1"/>
    <col min="4882" max="4883" width="12" style="44" customWidth="1"/>
    <col min="4884" max="5119" width="8.5703125" style="44"/>
    <col min="5120" max="5120" width="20" style="44" customWidth="1"/>
    <col min="5121" max="5121" width="18.28515625" style="44" customWidth="1"/>
    <col min="5122" max="5122" width="15.28515625" style="44" customWidth="1"/>
    <col min="5123" max="5123" width="17.7109375" style="44" customWidth="1"/>
    <col min="5124" max="5124" width="14.28515625" style="44" bestFit="1" customWidth="1"/>
    <col min="5125" max="5125" width="12.7109375" style="44" customWidth="1"/>
    <col min="5126" max="5126" width="18.28515625" style="44" customWidth="1"/>
    <col min="5127" max="5127" width="24.5703125" style="44" customWidth="1"/>
    <col min="5128" max="5128" width="11.7109375" style="44" customWidth="1"/>
    <col min="5129" max="5129" width="12.7109375" style="44" customWidth="1"/>
    <col min="5130" max="5130" width="17.7109375" style="44" customWidth="1"/>
    <col min="5131" max="5131" width="16.7109375" style="44" customWidth="1"/>
    <col min="5132" max="5132" width="29.7109375" style="44" customWidth="1"/>
    <col min="5133" max="5133" width="24.7109375" style="44" customWidth="1"/>
    <col min="5134" max="5134" width="19.42578125" style="44" customWidth="1"/>
    <col min="5135" max="5135" width="8.5703125" style="44"/>
    <col min="5136" max="5136" width="12" style="44" customWidth="1"/>
    <col min="5137" max="5137" width="11.42578125" style="44" customWidth="1"/>
    <col min="5138" max="5139" width="12" style="44" customWidth="1"/>
    <col min="5140" max="5375" width="8.5703125" style="44"/>
    <col min="5376" max="5376" width="20" style="44" customWidth="1"/>
    <col min="5377" max="5377" width="18.28515625" style="44" customWidth="1"/>
    <col min="5378" max="5378" width="15.28515625" style="44" customWidth="1"/>
    <col min="5379" max="5379" width="17.7109375" style="44" customWidth="1"/>
    <col min="5380" max="5380" width="14.28515625" style="44" bestFit="1" customWidth="1"/>
    <col min="5381" max="5381" width="12.7109375" style="44" customWidth="1"/>
    <col min="5382" max="5382" width="18.28515625" style="44" customWidth="1"/>
    <col min="5383" max="5383" width="24.5703125" style="44" customWidth="1"/>
    <col min="5384" max="5384" width="11.7109375" style="44" customWidth="1"/>
    <col min="5385" max="5385" width="12.7109375" style="44" customWidth="1"/>
    <col min="5386" max="5386" width="17.7109375" style="44" customWidth="1"/>
    <col min="5387" max="5387" width="16.7109375" style="44" customWidth="1"/>
    <col min="5388" max="5388" width="29.7109375" style="44" customWidth="1"/>
    <col min="5389" max="5389" width="24.7109375" style="44" customWidth="1"/>
    <col min="5390" max="5390" width="19.42578125" style="44" customWidth="1"/>
    <col min="5391" max="5391" width="8.5703125" style="44"/>
    <col min="5392" max="5392" width="12" style="44" customWidth="1"/>
    <col min="5393" max="5393" width="11.42578125" style="44" customWidth="1"/>
    <col min="5394" max="5395" width="12" style="44" customWidth="1"/>
    <col min="5396" max="5631" width="8.5703125" style="44"/>
    <col min="5632" max="5632" width="20" style="44" customWidth="1"/>
    <col min="5633" max="5633" width="18.28515625" style="44" customWidth="1"/>
    <col min="5634" max="5634" width="15.28515625" style="44" customWidth="1"/>
    <col min="5635" max="5635" width="17.7109375" style="44" customWidth="1"/>
    <col min="5636" max="5636" width="14.28515625" style="44" bestFit="1" customWidth="1"/>
    <col min="5637" max="5637" width="12.7109375" style="44" customWidth="1"/>
    <col min="5638" max="5638" width="18.28515625" style="44" customWidth="1"/>
    <col min="5639" max="5639" width="24.5703125" style="44" customWidth="1"/>
    <col min="5640" max="5640" width="11.7109375" style="44" customWidth="1"/>
    <col min="5641" max="5641" width="12.7109375" style="44" customWidth="1"/>
    <col min="5642" max="5642" width="17.7109375" style="44" customWidth="1"/>
    <col min="5643" max="5643" width="16.7109375" style="44" customWidth="1"/>
    <col min="5644" max="5644" width="29.7109375" style="44" customWidth="1"/>
    <col min="5645" max="5645" width="24.7109375" style="44" customWidth="1"/>
    <col min="5646" max="5646" width="19.42578125" style="44" customWidth="1"/>
    <col min="5647" max="5647" width="8.5703125" style="44"/>
    <col min="5648" max="5648" width="12" style="44" customWidth="1"/>
    <col min="5649" max="5649" width="11.42578125" style="44" customWidth="1"/>
    <col min="5650" max="5651" width="12" style="44" customWidth="1"/>
    <col min="5652" max="5887" width="8.5703125" style="44"/>
    <col min="5888" max="5888" width="20" style="44" customWidth="1"/>
    <col min="5889" max="5889" width="18.28515625" style="44" customWidth="1"/>
    <col min="5890" max="5890" width="15.28515625" style="44" customWidth="1"/>
    <col min="5891" max="5891" width="17.7109375" style="44" customWidth="1"/>
    <col min="5892" max="5892" width="14.28515625" style="44" bestFit="1" customWidth="1"/>
    <col min="5893" max="5893" width="12.7109375" style="44" customWidth="1"/>
    <col min="5894" max="5894" width="18.28515625" style="44" customWidth="1"/>
    <col min="5895" max="5895" width="24.5703125" style="44" customWidth="1"/>
    <col min="5896" max="5896" width="11.7109375" style="44" customWidth="1"/>
    <col min="5897" max="5897" width="12.7109375" style="44" customWidth="1"/>
    <col min="5898" max="5898" width="17.7109375" style="44" customWidth="1"/>
    <col min="5899" max="5899" width="16.7109375" style="44" customWidth="1"/>
    <col min="5900" max="5900" width="29.7109375" style="44" customWidth="1"/>
    <col min="5901" max="5901" width="24.7109375" style="44" customWidth="1"/>
    <col min="5902" max="5902" width="19.42578125" style="44" customWidth="1"/>
    <col min="5903" max="5903" width="8.5703125" style="44"/>
    <col min="5904" max="5904" width="12" style="44" customWidth="1"/>
    <col min="5905" max="5905" width="11.42578125" style="44" customWidth="1"/>
    <col min="5906" max="5907" width="12" style="44" customWidth="1"/>
    <col min="5908" max="6143" width="8.5703125" style="44"/>
    <col min="6144" max="6144" width="20" style="44" customWidth="1"/>
    <col min="6145" max="6145" width="18.28515625" style="44" customWidth="1"/>
    <col min="6146" max="6146" width="15.28515625" style="44" customWidth="1"/>
    <col min="6147" max="6147" width="17.7109375" style="44" customWidth="1"/>
    <col min="6148" max="6148" width="14.28515625" style="44" bestFit="1" customWidth="1"/>
    <col min="6149" max="6149" width="12.7109375" style="44" customWidth="1"/>
    <col min="6150" max="6150" width="18.28515625" style="44" customWidth="1"/>
    <col min="6151" max="6151" width="24.5703125" style="44" customWidth="1"/>
    <col min="6152" max="6152" width="11.7109375" style="44" customWidth="1"/>
    <col min="6153" max="6153" width="12.7109375" style="44" customWidth="1"/>
    <col min="6154" max="6154" width="17.7109375" style="44" customWidth="1"/>
    <col min="6155" max="6155" width="16.7109375" style="44" customWidth="1"/>
    <col min="6156" max="6156" width="29.7109375" style="44" customWidth="1"/>
    <col min="6157" max="6157" width="24.7109375" style="44" customWidth="1"/>
    <col min="6158" max="6158" width="19.42578125" style="44" customWidth="1"/>
    <col min="6159" max="6159" width="8.5703125" style="44"/>
    <col min="6160" max="6160" width="12" style="44" customWidth="1"/>
    <col min="6161" max="6161" width="11.42578125" style="44" customWidth="1"/>
    <col min="6162" max="6163" width="12" style="44" customWidth="1"/>
    <col min="6164" max="6399" width="8.5703125" style="44"/>
    <col min="6400" max="6400" width="20" style="44" customWidth="1"/>
    <col min="6401" max="6401" width="18.28515625" style="44" customWidth="1"/>
    <col min="6402" max="6402" width="15.28515625" style="44" customWidth="1"/>
    <col min="6403" max="6403" width="17.7109375" style="44" customWidth="1"/>
    <col min="6404" max="6404" width="14.28515625" style="44" bestFit="1" customWidth="1"/>
    <col min="6405" max="6405" width="12.7109375" style="44" customWidth="1"/>
    <col min="6406" max="6406" width="18.28515625" style="44" customWidth="1"/>
    <col min="6407" max="6407" width="24.5703125" style="44" customWidth="1"/>
    <col min="6408" max="6408" width="11.7109375" style="44" customWidth="1"/>
    <col min="6409" max="6409" width="12.7109375" style="44" customWidth="1"/>
    <col min="6410" max="6410" width="17.7109375" style="44" customWidth="1"/>
    <col min="6411" max="6411" width="16.7109375" style="44" customWidth="1"/>
    <col min="6412" max="6412" width="29.7109375" style="44" customWidth="1"/>
    <col min="6413" max="6413" width="24.7109375" style="44" customWidth="1"/>
    <col min="6414" max="6414" width="19.42578125" style="44" customWidth="1"/>
    <col min="6415" max="6415" width="8.5703125" style="44"/>
    <col min="6416" max="6416" width="12" style="44" customWidth="1"/>
    <col min="6417" max="6417" width="11.42578125" style="44" customWidth="1"/>
    <col min="6418" max="6419" width="12" style="44" customWidth="1"/>
    <col min="6420" max="6655" width="8.5703125" style="44"/>
    <col min="6656" max="6656" width="20" style="44" customWidth="1"/>
    <col min="6657" max="6657" width="18.28515625" style="44" customWidth="1"/>
    <col min="6658" max="6658" width="15.28515625" style="44" customWidth="1"/>
    <col min="6659" max="6659" width="17.7109375" style="44" customWidth="1"/>
    <col min="6660" max="6660" width="14.28515625" style="44" bestFit="1" customWidth="1"/>
    <col min="6661" max="6661" width="12.7109375" style="44" customWidth="1"/>
    <col min="6662" max="6662" width="18.28515625" style="44" customWidth="1"/>
    <col min="6663" max="6663" width="24.5703125" style="44" customWidth="1"/>
    <col min="6664" max="6664" width="11.7109375" style="44" customWidth="1"/>
    <col min="6665" max="6665" width="12.7109375" style="44" customWidth="1"/>
    <col min="6666" max="6666" width="17.7109375" style="44" customWidth="1"/>
    <col min="6667" max="6667" width="16.7109375" style="44" customWidth="1"/>
    <col min="6668" max="6668" width="29.7109375" style="44" customWidth="1"/>
    <col min="6669" max="6669" width="24.7109375" style="44" customWidth="1"/>
    <col min="6670" max="6670" width="19.42578125" style="44" customWidth="1"/>
    <col min="6671" max="6671" width="8.5703125" style="44"/>
    <col min="6672" max="6672" width="12" style="44" customWidth="1"/>
    <col min="6673" max="6673" width="11.42578125" style="44" customWidth="1"/>
    <col min="6674" max="6675" width="12" style="44" customWidth="1"/>
    <col min="6676" max="6911" width="8.5703125" style="44"/>
    <col min="6912" max="6912" width="20" style="44" customWidth="1"/>
    <col min="6913" max="6913" width="18.28515625" style="44" customWidth="1"/>
    <col min="6914" max="6914" width="15.28515625" style="44" customWidth="1"/>
    <col min="6915" max="6915" width="17.7109375" style="44" customWidth="1"/>
    <col min="6916" max="6916" width="14.28515625" style="44" bestFit="1" customWidth="1"/>
    <col min="6917" max="6917" width="12.7109375" style="44" customWidth="1"/>
    <col min="6918" max="6918" width="18.28515625" style="44" customWidth="1"/>
    <col min="6919" max="6919" width="24.5703125" style="44" customWidth="1"/>
    <col min="6920" max="6920" width="11.7109375" style="44" customWidth="1"/>
    <col min="6921" max="6921" width="12.7109375" style="44" customWidth="1"/>
    <col min="6922" max="6922" width="17.7109375" style="44" customWidth="1"/>
    <col min="6923" max="6923" width="16.7109375" style="44" customWidth="1"/>
    <col min="6924" max="6924" width="29.7109375" style="44" customWidth="1"/>
    <col min="6925" max="6925" width="24.7109375" style="44" customWidth="1"/>
    <col min="6926" max="6926" width="19.42578125" style="44" customWidth="1"/>
    <col min="6927" max="6927" width="8.5703125" style="44"/>
    <col min="6928" max="6928" width="12" style="44" customWidth="1"/>
    <col min="6929" max="6929" width="11.42578125" style="44" customWidth="1"/>
    <col min="6930" max="6931" width="12" style="44" customWidth="1"/>
    <col min="6932" max="7167" width="8.5703125" style="44"/>
    <col min="7168" max="7168" width="20" style="44" customWidth="1"/>
    <col min="7169" max="7169" width="18.28515625" style="44" customWidth="1"/>
    <col min="7170" max="7170" width="15.28515625" style="44" customWidth="1"/>
    <col min="7171" max="7171" width="17.7109375" style="44" customWidth="1"/>
    <col min="7172" max="7172" width="14.28515625" style="44" bestFit="1" customWidth="1"/>
    <col min="7173" max="7173" width="12.7109375" style="44" customWidth="1"/>
    <col min="7174" max="7174" width="18.28515625" style="44" customWidth="1"/>
    <col min="7175" max="7175" width="24.5703125" style="44" customWidth="1"/>
    <col min="7176" max="7176" width="11.7109375" style="44" customWidth="1"/>
    <col min="7177" max="7177" width="12.7109375" style="44" customWidth="1"/>
    <col min="7178" max="7178" width="17.7109375" style="44" customWidth="1"/>
    <col min="7179" max="7179" width="16.7109375" style="44" customWidth="1"/>
    <col min="7180" max="7180" width="29.7109375" style="44" customWidth="1"/>
    <col min="7181" max="7181" width="24.7109375" style="44" customWidth="1"/>
    <col min="7182" max="7182" width="19.42578125" style="44" customWidth="1"/>
    <col min="7183" max="7183" width="8.5703125" style="44"/>
    <col min="7184" max="7184" width="12" style="44" customWidth="1"/>
    <col min="7185" max="7185" width="11.42578125" style="44" customWidth="1"/>
    <col min="7186" max="7187" width="12" style="44" customWidth="1"/>
    <col min="7188" max="7423" width="8.5703125" style="44"/>
    <col min="7424" max="7424" width="20" style="44" customWidth="1"/>
    <col min="7425" max="7425" width="18.28515625" style="44" customWidth="1"/>
    <col min="7426" max="7426" width="15.28515625" style="44" customWidth="1"/>
    <col min="7427" max="7427" width="17.7109375" style="44" customWidth="1"/>
    <col min="7428" max="7428" width="14.28515625" style="44" bestFit="1" customWidth="1"/>
    <col min="7429" max="7429" width="12.7109375" style="44" customWidth="1"/>
    <col min="7430" max="7430" width="18.28515625" style="44" customWidth="1"/>
    <col min="7431" max="7431" width="24.5703125" style="44" customWidth="1"/>
    <col min="7432" max="7432" width="11.7109375" style="44" customWidth="1"/>
    <col min="7433" max="7433" width="12.7109375" style="44" customWidth="1"/>
    <col min="7434" max="7434" width="17.7109375" style="44" customWidth="1"/>
    <col min="7435" max="7435" width="16.7109375" style="44" customWidth="1"/>
    <col min="7436" max="7436" width="29.7109375" style="44" customWidth="1"/>
    <col min="7437" max="7437" width="24.7109375" style="44" customWidth="1"/>
    <col min="7438" max="7438" width="19.42578125" style="44" customWidth="1"/>
    <col min="7439" max="7439" width="8.5703125" style="44"/>
    <col min="7440" max="7440" width="12" style="44" customWidth="1"/>
    <col min="7441" max="7441" width="11.42578125" style="44" customWidth="1"/>
    <col min="7442" max="7443" width="12" style="44" customWidth="1"/>
    <col min="7444" max="7679" width="8.5703125" style="44"/>
    <col min="7680" max="7680" width="20" style="44" customWidth="1"/>
    <col min="7681" max="7681" width="18.28515625" style="44" customWidth="1"/>
    <col min="7682" max="7682" width="15.28515625" style="44" customWidth="1"/>
    <col min="7683" max="7683" width="17.7109375" style="44" customWidth="1"/>
    <col min="7684" max="7684" width="14.28515625" style="44" bestFit="1" customWidth="1"/>
    <col min="7685" max="7685" width="12.7109375" style="44" customWidth="1"/>
    <col min="7686" max="7686" width="18.28515625" style="44" customWidth="1"/>
    <col min="7687" max="7687" width="24.5703125" style="44" customWidth="1"/>
    <col min="7688" max="7688" width="11.7109375" style="44" customWidth="1"/>
    <col min="7689" max="7689" width="12.7109375" style="44" customWidth="1"/>
    <col min="7690" max="7690" width="17.7109375" style="44" customWidth="1"/>
    <col min="7691" max="7691" width="16.7109375" style="44" customWidth="1"/>
    <col min="7692" max="7692" width="29.7109375" style="44" customWidth="1"/>
    <col min="7693" max="7693" width="24.7109375" style="44" customWidth="1"/>
    <col min="7694" max="7694" width="19.42578125" style="44" customWidth="1"/>
    <col min="7695" max="7695" width="8.5703125" style="44"/>
    <col min="7696" max="7696" width="12" style="44" customWidth="1"/>
    <col min="7697" max="7697" width="11.42578125" style="44" customWidth="1"/>
    <col min="7698" max="7699" width="12" style="44" customWidth="1"/>
    <col min="7700" max="7935" width="8.5703125" style="44"/>
    <col min="7936" max="7936" width="20" style="44" customWidth="1"/>
    <col min="7937" max="7937" width="18.28515625" style="44" customWidth="1"/>
    <col min="7938" max="7938" width="15.28515625" style="44" customWidth="1"/>
    <col min="7939" max="7939" width="17.7109375" style="44" customWidth="1"/>
    <col min="7940" max="7940" width="14.28515625" style="44" bestFit="1" customWidth="1"/>
    <col min="7941" max="7941" width="12.7109375" style="44" customWidth="1"/>
    <col min="7942" max="7942" width="18.28515625" style="44" customWidth="1"/>
    <col min="7943" max="7943" width="24.5703125" style="44" customWidth="1"/>
    <col min="7944" max="7944" width="11.7109375" style="44" customWidth="1"/>
    <col min="7945" max="7945" width="12.7109375" style="44" customWidth="1"/>
    <col min="7946" max="7946" width="17.7109375" style="44" customWidth="1"/>
    <col min="7947" max="7947" width="16.7109375" style="44" customWidth="1"/>
    <col min="7948" max="7948" width="29.7109375" style="44" customWidth="1"/>
    <col min="7949" max="7949" width="24.7109375" style="44" customWidth="1"/>
    <col min="7950" max="7950" width="19.42578125" style="44" customWidth="1"/>
    <col min="7951" max="7951" width="8.5703125" style="44"/>
    <col min="7952" max="7952" width="12" style="44" customWidth="1"/>
    <col min="7953" max="7953" width="11.42578125" style="44" customWidth="1"/>
    <col min="7954" max="7955" width="12" style="44" customWidth="1"/>
    <col min="7956" max="8191" width="8.5703125" style="44"/>
    <col min="8192" max="8192" width="20" style="44" customWidth="1"/>
    <col min="8193" max="8193" width="18.28515625" style="44" customWidth="1"/>
    <col min="8194" max="8194" width="15.28515625" style="44" customWidth="1"/>
    <col min="8195" max="8195" width="17.7109375" style="44" customWidth="1"/>
    <col min="8196" max="8196" width="14.28515625" style="44" bestFit="1" customWidth="1"/>
    <col min="8197" max="8197" width="12.7109375" style="44" customWidth="1"/>
    <col min="8198" max="8198" width="18.28515625" style="44" customWidth="1"/>
    <col min="8199" max="8199" width="24.5703125" style="44" customWidth="1"/>
    <col min="8200" max="8200" width="11.7109375" style="44" customWidth="1"/>
    <col min="8201" max="8201" width="12.7109375" style="44" customWidth="1"/>
    <col min="8202" max="8202" width="17.7109375" style="44" customWidth="1"/>
    <col min="8203" max="8203" width="16.7109375" style="44" customWidth="1"/>
    <col min="8204" max="8204" width="29.7109375" style="44" customWidth="1"/>
    <col min="8205" max="8205" width="24.7109375" style="44" customWidth="1"/>
    <col min="8206" max="8206" width="19.42578125" style="44" customWidth="1"/>
    <col min="8207" max="8207" width="8.5703125" style="44"/>
    <col min="8208" max="8208" width="12" style="44" customWidth="1"/>
    <col min="8209" max="8209" width="11.42578125" style="44" customWidth="1"/>
    <col min="8210" max="8211" width="12" style="44" customWidth="1"/>
    <col min="8212" max="8447" width="8.5703125" style="44"/>
    <col min="8448" max="8448" width="20" style="44" customWidth="1"/>
    <col min="8449" max="8449" width="18.28515625" style="44" customWidth="1"/>
    <col min="8450" max="8450" width="15.28515625" style="44" customWidth="1"/>
    <col min="8451" max="8451" width="17.7109375" style="44" customWidth="1"/>
    <col min="8452" max="8452" width="14.28515625" style="44" bestFit="1" customWidth="1"/>
    <col min="8453" max="8453" width="12.7109375" style="44" customWidth="1"/>
    <col min="8454" max="8454" width="18.28515625" style="44" customWidth="1"/>
    <col min="8455" max="8455" width="24.5703125" style="44" customWidth="1"/>
    <col min="8456" max="8456" width="11.7109375" style="44" customWidth="1"/>
    <col min="8457" max="8457" width="12.7109375" style="44" customWidth="1"/>
    <col min="8458" max="8458" width="17.7109375" style="44" customWidth="1"/>
    <col min="8459" max="8459" width="16.7109375" style="44" customWidth="1"/>
    <col min="8460" max="8460" width="29.7109375" style="44" customWidth="1"/>
    <col min="8461" max="8461" width="24.7109375" style="44" customWidth="1"/>
    <col min="8462" max="8462" width="19.42578125" style="44" customWidth="1"/>
    <col min="8463" max="8463" width="8.5703125" style="44"/>
    <col min="8464" max="8464" width="12" style="44" customWidth="1"/>
    <col min="8465" max="8465" width="11.42578125" style="44" customWidth="1"/>
    <col min="8466" max="8467" width="12" style="44" customWidth="1"/>
    <col min="8468" max="8703" width="8.5703125" style="44"/>
    <col min="8704" max="8704" width="20" style="44" customWidth="1"/>
    <col min="8705" max="8705" width="18.28515625" style="44" customWidth="1"/>
    <col min="8706" max="8706" width="15.28515625" style="44" customWidth="1"/>
    <col min="8707" max="8707" width="17.7109375" style="44" customWidth="1"/>
    <col min="8708" max="8708" width="14.28515625" style="44" bestFit="1" customWidth="1"/>
    <col min="8709" max="8709" width="12.7109375" style="44" customWidth="1"/>
    <col min="8710" max="8710" width="18.28515625" style="44" customWidth="1"/>
    <col min="8711" max="8711" width="24.5703125" style="44" customWidth="1"/>
    <col min="8712" max="8712" width="11.7109375" style="44" customWidth="1"/>
    <col min="8713" max="8713" width="12.7109375" style="44" customWidth="1"/>
    <col min="8714" max="8714" width="17.7109375" style="44" customWidth="1"/>
    <col min="8715" max="8715" width="16.7109375" style="44" customWidth="1"/>
    <col min="8716" max="8716" width="29.7109375" style="44" customWidth="1"/>
    <col min="8717" max="8717" width="24.7109375" style="44" customWidth="1"/>
    <col min="8718" max="8718" width="19.42578125" style="44" customWidth="1"/>
    <col min="8719" max="8719" width="8.5703125" style="44"/>
    <col min="8720" max="8720" width="12" style="44" customWidth="1"/>
    <col min="8721" max="8721" width="11.42578125" style="44" customWidth="1"/>
    <col min="8722" max="8723" width="12" style="44" customWidth="1"/>
    <col min="8724" max="8959" width="8.5703125" style="44"/>
    <col min="8960" max="8960" width="20" style="44" customWidth="1"/>
    <col min="8961" max="8961" width="18.28515625" style="44" customWidth="1"/>
    <col min="8962" max="8962" width="15.28515625" style="44" customWidth="1"/>
    <col min="8963" max="8963" width="17.7109375" style="44" customWidth="1"/>
    <col min="8964" max="8964" width="14.28515625" style="44" bestFit="1" customWidth="1"/>
    <col min="8965" max="8965" width="12.7109375" style="44" customWidth="1"/>
    <col min="8966" max="8966" width="18.28515625" style="44" customWidth="1"/>
    <col min="8967" max="8967" width="24.5703125" style="44" customWidth="1"/>
    <col min="8968" max="8968" width="11.7109375" style="44" customWidth="1"/>
    <col min="8969" max="8969" width="12.7109375" style="44" customWidth="1"/>
    <col min="8970" max="8970" width="17.7109375" style="44" customWidth="1"/>
    <col min="8971" max="8971" width="16.7109375" style="44" customWidth="1"/>
    <col min="8972" max="8972" width="29.7109375" style="44" customWidth="1"/>
    <col min="8973" max="8973" width="24.7109375" style="44" customWidth="1"/>
    <col min="8974" max="8974" width="19.42578125" style="44" customWidth="1"/>
    <col min="8975" max="8975" width="8.5703125" style="44"/>
    <col min="8976" max="8976" width="12" style="44" customWidth="1"/>
    <col min="8977" max="8977" width="11.42578125" style="44" customWidth="1"/>
    <col min="8978" max="8979" width="12" style="44" customWidth="1"/>
    <col min="8980" max="9215" width="8.5703125" style="44"/>
    <col min="9216" max="9216" width="20" style="44" customWidth="1"/>
    <col min="9217" max="9217" width="18.28515625" style="44" customWidth="1"/>
    <col min="9218" max="9218" width="15.28515625" style="44" customWidth="1"/>
    <col min="9219" max="9219" width="17.7109375" style="44" customWidth="1"/>
    <col min="9220" max="9220" width="14.28515625" style="44" bestFit="1" customWidth="1"/>
    <col min="9221" max="9221" width="12.7109375" style="44" customWidth="1"/>
    <col min="9222" max="9222" width="18.28515625" style="44" customWidth="1"/>
    <col min="9223" max="9223" width="24.5703125" style="44" customWidth="1"/>
    <col min="9224" max="9224" width="11.7109375" style="44" customWidth="1"/>
    <col min="9225" max="9225" width="12.7109375" style="44" customWidth="1"/>
    <col min="9226" max="9226" width="17.7109375" style="44" customWidth="1"/>
    <col min="9227" max="9227" width="16.7109375" style="44" customWidth="1"/>
    <col min="9228" max="9228" width="29.7109375" style="44" customWidth="1"/>
    <col min="9229" max="9229" width="24.7109375" style="44" customWidth="1"/>
    <col min="9230" max="9230" width="19.42578125" style="44" customWidth="1"/>
    <col min="9231" max="9231" width="8.5703125" style="44"/>
    <col min="9232" max="9232" width="12" style="44" customWidth="1"/>
    <col min="9233" max="9233" width="11.42578125" style="44" customWidth="1"/>
    <col min="9234" max="9235" width="12" style="44" customWidth="1"/>
    <col min="9236" max="9471" width="8.5703125" style="44"/>
    <col min="9472" max="9472" width="20" style="44" customWidth="1"/>
    <col min="9473" max="9473" width="18.28515625" style="44" customWidth="1"/>
    <col min="9474" max="9474" width="15.28515625" style="44" customWidth="1"/>
    <col min="9475" max="9475" width="17.7109375" style="44" customWidth="1"/>
    <col min="9476" max="9476" width="14.28515625" style="44" bestFit="1" customWidth="1"/>
    <col min="9477" max="9477" width="12.7109375" style="44" customWidth="1"/>
    <col min="9478" max="9478" width="18.28515625" style="44" customWidth="1"/>
    <col min="9479" max="9479" width="24.5703125" style="44" customWidth="1"/>
    <col min="9480" max="9480" width="11.7109375" style="44" customWidth="1"/>
    <col min="9481" max="9481" width="12.7109375" style="44" customWidth="1"/>
    <col min="9482" max="9482" width="17.7109375" style="44" customWidth="1"/>
    <col min="9483" max="9483" width="16.7109375" style="44" customWidth="1"/>
    <col min="9484" max="9484" width="29.7109375" style="44" customWidth="1"/>
    <col min="9485" max="9485" width="24.7109375" style="44" customWidth="1"/>
    <col min="9486" max="9486" width="19.42578125" style="44" customWidth="1"/>
    <col min="9487" max="9487" width="8.5703125" style="44"/>
    <col min="9488" max="9488" width="12" style="44" customWidth="1"/>
    <col min="9489" max="9489" width="11.42578125" style="44" customWidth="1"/>
    <col min="9490" max="9491" width="12" style="44" customWidth="1"/>
    <col min="9492" max="9727" width="8.5703125" style="44"/>
    <col min="9728" max="9728" width="20" style="44" customWidth="1"/>
    <col min="9729" max="9729" width="18.28515625" style="44" customWidth="1"/>
    <col min="9730" max="9730" width="15.28515625" style="44" customWidth="1"/>
    <col min="9731" max="9731" width="17.7109375" style="44" customWidth="1"/>
    <col min="9732" max="9732" width="14.28515625" style="44" bestFit="1" customWidth="1"/>
    <col min="9733" max="9733" width="12.7109375" style="44" customWidth="1"/>
    <col min="9734" max="9734" width="18.28515625" style="44" customWidth="1"/>
    <col min="9735" max="9735" width="24.5703125" style="44" customWidth="1"/>
    <col min="9736" max="9736" width="11.7109375" style="44" customWidth="1"/>
    <col min="9737" max="9737" width="12.7109375" style="44" customWidth="1"/>
    <col min="9738" max="9738" width="17.7109375" style="44" customWidth="1"/>
    <col min="9739" max="9739" width="16.7109375" style="44" customWidth="1"/>
    <col min="9740" max="9740" width="29.7109375" style="44" customWidth="1"/>
    <col min="9741" max="9741" width="24.7109375" style="44" customWidth="1"/>
    <col min="9742" max="9742" width="19.42578125" style="44" customWidth="1"/>
    <col min="9743" max="9743" width="8.5703125" style="44"/>
    <col min="9744" max="9744" width="12" style="44" customWidth="1"/>
    <col min="9745" max="9745" width="11.42578125" style="44" customWidth="1"/>
    <col min="9746" max="9747" width="12" style="44" customWidth="1"/>
    <col min="9748" max="9983" width="8.5703125" style="44"/>
    <col min="9984" max="9984" width="20" style="44" customWidth="1"/>
    <col min="9985" max="9985" width="18.28515625" style="44" customWidth="1"/>
    <col min="9986" max="9986" width="15.28515625" style="44" customWidth="1"/>
    <col min="9987" max="9987" width="17.7109375" style="44" customWidth="1"/>
    <col min="9988" max="9988" width="14.28515625" style="44" bestFit="1" customWidth="1"/>
    <col min="9989" max="9989" width="12.7109375" style="44" customWidth="1"/>
    <col min="9990" max="9990" width="18.28515625" style="44" customWidth="1"/>
    <col min="9991" max="9991" width="24.5703125" style="44" customWidth="1"/>
    <col min="9992" max="9992" width="11.7109375" style="44" customWidth="1"/>
    <col min="9993" max="9993" width="12.7109375" style="44" customWidth="1"/>
    <col min="9994" max="9994" width="17.7109375" style="44" customWidth="1"/>
    <col min="9995" max="9995" width="16.7109375" style="44" customWidth="1"/>
    <col min="9996" max="9996" width="29.7109375" style="44" customWidth="1"/>
    <col min="9997" max="9997" width="24.7109375" style="44" customWidth="1"/>
    <col min="9998" max="9998" width="19.42578125" style="44" customWidth="1"/>
    <col min="9999" max="9999" width="8.5703125" style="44"/>
    <col min="10000" max="10000" width="12" style="44" customWidth="1"/>
    <col min="10001" max="10001" width="11.42578125" style="44" customWidth="1"/>
    <col min="10002" max="10003" width="12" style="44" customWidth="1"/>
    <col min="10004" max="10239" width="8.5703125" style="44"/>
    <col min="10240" max="10240" width="20" style="44" customWidth="1"/>
    <col min="10241" max="10241" width="18.28515625" style="44" customWidth="1"/>
    <col min="10242" max="10242" width="15.28515625" style="44" customWidth="1"/>
    <col min="10243" max="10243" width="17.7109375" style="44" customWidth="1"/>
    <col min="10244" max="10244" width="14.28515625" style="44" bestFit="1" customWidth="1"/>
    <col min="10245" max="10245" width="12.7109375" style="44" customWidth="1"/>
    <col min="10246" max="10246" width="18.28515625" style="44" customWidth="1"/>
    <col min="10247" max="10247" width="24.5703125" style="44" customWidth="1"/>
    <col min="10248" max="10248" width="11.7109375" style="44" customWidth="1"/>
    <col min="10249" max="10249" width="12.7109375" style="44" customWidth="1"/>
    <col min="10250" max="10250" width="17.7109375" style="44" customWidth="1"/>
    <col min="10251" max="10251" width="16.7109375" style="44" customWidth="1"/>
    <col min="10252" max="10252" width="29.7109375" style="44" customWidth="1"/>
    <col min="10253" max="10253" width="24.7109375" style="44" customWidth="1"/>
    <col min="10254" max="10254" width="19.42578125" style="44" customWidth="1"/>
    <col min="10255" max="10255" width="8.5703125" style="44"/>
    <col min="10256" max="10256" width="12" style="44" customWidth="1"/>
    <col min="10257" max="10257" width="11.42578125" style="44" customWidth="1"/>
    <col min="10258" max="10259" width="12" style="44" customWidth="1"/>
    <col min="10260" max="10495" width="8.5703125" style="44"/>
    <col min="10496" max="10496" width="20" style="44" customWidth="1"/>
    <col min="10497" max="10497" width="18.28515625" style="44" customWidth="1"/>
    <col min="10498" max="10498" width="15.28515625" style="44" customWidth="1"/>
    <col min="10499" max="10499" width="17.7109375" style="44" customWidth="1"/>
    <col min="10500" max="10500" width="14.28515625" style="44" bestFit="1" customWidth="1"/>
    <col min="10501" max="10501" width="12.7109375" style="44" customWidth="1"/>
    <col min="10502" max="10502" width="18.28515625" style="44" customWidth="1"/>
    <col min="10503" max="10503" width="24.5703125" style="44" customWidth="1"/>
    <col min="10504" max="10504" width="11.7109375" style="44" customWidth="1"/>
    <col min="10505" max="10505" width="12.7109375" style="44" customWidth="1"/>
    <col min="10506" max="10506" width="17.7109375" style="44" customWidth="1"/>
    <col min="10507" max="10507" width="16.7109375" style="44" customWidth="1"/>
    <col min="10508" max="10508" width="29.7109375" style="44" customWidth="1"/>
    <col min="10509" max="10509" width="24.7109375" style="44" customWidth="1"/>
    <col min="10510" max="10510" width="19.42578125" style="44" customWidth="1"/>
    <col min="10511" max="10511" width="8.5703125" style="44"/>
    <col min="10512" max="10512" width="12" style="44" customWidth="1"/>
    <col min="10513" max="10513" width="11.42578125" style="44" customWidth="1"/>
    <col min="10514" max="10515" width="12" style="44" customWidth="1"/>
    <col min="10516" max="10751" width="8.5703125" style="44"/>
    <col min="10752" max="10752" width="20" style="44" customWidth="1"/>
    <col min="10753" max="10753" width="18.28515625" style="44" customWidth="1"/>
    <col min="10754" max="10754" width="15.28515625" style="44" customWidth="1"/>
    <col min="10755" max="10755" width="17.7109375" style="44" customWidth="1"/>
    <col min="10756" max="10756" width="14.28515625" style="44" bestFit="1" customWidth="1"/>
    <col min="10757" max="10757" width="12.7109375" style="44" customWidth="1"/>
    <col min="10758" max="10758" width="18.28515625" style="44" customWidth="1"/>
    <col min="10759" max="10759" width="24.5703125" style="44" customWidth="1"/>
    <col min="10760" max="10760" width="11.7109375" style="44" customWidth="1"/>
    <col min="10761" max="10761" width="12.7109375" style="44" customWidth="1"/>
    <col min="10762" max="10762" width="17.7109375" style="44" customWidth="1"/>
    <col min="10763" max="10763" width="16.7109375" style="44" customWidth="1"/>
    <col min="10764" max="10764" width="29.7109375" style="44" customWidth="1"/>
    <col min="10765" max="10765" width="24.7109375" style="44" customWidth="1"/>
    <col min="10766" max="10766" width="19.42578125" style="44" customWidth="1"/>
    <col min="10767" max="10767" width="8.5703125" style="44"/>
    <col min="10768" max="10768" width="12" style="44" customWidth="1"/>
    <col min="10769" max="10769" width="11.42578125" style="44" customWidth="1"/>
    <col min="10770" max="10771" width="12" style="44" customWidth="1"/>
    <col min="10772" max="11007" width="8.5703125" style="44"/>
    <col min="11008" max="11008" width="20" style="44" customWidth="1"/>
    <col min="11009" max="11009" width="18.28515625" style="44" customWidth="1"/>
    <col min="11010" max="11010" width="15.28515625" style="44" customWidth="1"/>
    <col min="11011" max="11011" width="17.7109375" style="44" customWidth="1"/>
    <col min="11012" max="11012" width="14.28515625" style="44" bestFit="1" customWidth="1"/>
    <col min="11013" max="11013" width="12.7109375" style="44" customWidth="1"/>
    <col min="11014" max="11014" width="18.28515625" style="44" customWidth="1"/>
    <col min="11015" max="11015" width="24.5703125" style="44" customWidth="1"/>
    <col min="11016" max="11016" width="11.7109375" style="44" customWidth="1"/>
    <col min="11017" max="11017" width="12.7109375" style="44" customWidth="1"/>
    <col min="11018" max="11018" width="17.7109375" style="44" customWidth="1"/>
    <col min="11019" max="11019" width="16.7109375" style="44" customWidth="1"/>
    <col min="11020" max="11020" width="29.7109375" style="44" customWidth="1"/>
    <col min="11021" max="11021" width="24.7109375" style="44" customWidth="1"/>
    <col min="11022" max="11022" width="19.42578125" style="44" customWidth="1"/>
    <col min="11023" max="11023" width="8.5703125" style="44"/>
    <col min="11024" max="11024" width="12" style="44" customWidth="1"/>
    <col min="11025" max="11025" width="11.42578125" style="44" customWidth="1"/>
    <col min="11026" max="11027" width="12" style="44" customWidth="1"/>
    <col min="11028" max="11263" width="8.5703125" style="44"/>
    <col min="11264" max="11264" width="20" style="44" customWidth="1"/>
    <col min="11265" max="11265" width="18.28515625" style="44" customWidth="1"/>
    <col min="11266" max="11266" width="15.28515625" style="44" customWidth="1"/>
    <col min="11267" max="11267" width="17.7109375" style="44" customWidth="1"/>
    <col min="11268" max="11268" width="14.28515625" style="44" bestFit="1" customWidth="1"/>
    <col min="11269" max="11269" width="12.7109375" style="44" customWidth="1"/>
    <col min="11270" max="11270" width="18.28515625" style="44" customWidth="1"/>
    <col min="11271" max="11271" width="24.5703125" style="44" customWidth="1"/>
    <col min="11272" max="11272" width="11.7109375" style="44" customWidth="1"/>
    <col min="11273" max="11273" width="12.7109375" style="44" customWidth="1"/>
    <col min="11274" max="11274" width="17.7109375" style="44" customWidth="1"/>
    <col min="11275" max="11275" width="16.7109375" style="44" customWidth="1"/>
    <col min="11276" max="11276" width="29.7109375" style="44" customWidth="1"/>
    <col min="11277" max="11277" width="24.7109375" style="44" customWidth="1"/>
    <col min="11278" max="11278" width="19.42578125" style="44" customWidth="1"/>
    <col min="11279" max="11279" width="8.5703125" style="44"/>
    <col min="11280" max="11280" width="12" style="44" customWidth="1"/>
    <col min="11281" max="11281" width="11.42578125" style="44" customWidth="1"/>
    <col min="11282" max="11283" width="12" style="44" customWidth="1"/>
    <col min="11284" max="11519" width="8.5703125" style="44"/>
    <col min="11520" max="11520" width="20" style="44" customWidth="1"/>
    <col min="11521" max="11521" width="18.28515625" style="44" customWidth="1"/>
    <col min="11522" max="11522" width="15.28515625" style="44" customWidth="1"/>
    <col min="11523" max="11523" width="17.7109375" style="44" customWidth="1"/>
    <col min="11524" max="11524" width="14.28515625" style="44" bestFit="1" customWidth="1"/>
    <col min="11525" max="11525" width="12.7109375" style="44" customWidth="1"/>
    <col min="11526" max="11526" width="18.28515625" style="44" customWidth="1"/>
    <col min="11527" max="11527" width="24.5703125" style="44" customWidth="1"/>
    <col min="11528" max="11528" width="11.7109375" style="44" customWidth="1"/>
    <col min="11529" max="11529" width="12.7109375" style="44" customWidth="1"/>
    <col min="11530" max="11530" width="17.7109375" style="44" customWidth="1"/>
    <col min="11531" max="11531" width="16.7109375" style="44" customWidth="1"/>
    <col min="11532" max="11532" width="29.7109375" style="44" customWidth="1"/>
    <col min="11533" max="11533" width="24.7109375" style="44" customWidth="1"/>
    <col min="11534" max="11534" width="19.42578125" style="44" customWidth="1"/>
    <col min="11535" max="11535" width="8.5703125" style="44"/>
    <col min="11536" max="11536" width="12" style="44" customWidth="1"/>
    <col min="11537" max="11537" width="11.42578125" style="44" customWidth="1"/>
    <col min="11538" max="11539" width="12" style="44" customWidth="1"/>
    <col min="11540" max="11775" width="8.5703125" style="44"/>
    <col min="11776" max="11776" width="20" style="44" customWidth="1"/>
    <col min="11777" max="11777" width="18.28515625" style="44" customWidth="1"/>
    <col min="11778" max="11778" width="15.28515625" style="44" customWidth="1"/>
    <col min="11779" max="11779" width="17.7109375" style="44" customWidth="1"/>
    <col min="11780" max="11780" width="14.28515625" style="44" bestFit="1" customWidth="1"/>
    <col min="11781" max="11781" width="12.7109375" style="44" customWidth="1"/>
    <col min="11782" max="11782" width="18.28515625" style="44" customWidth="1"/>
    <col min="11783" max="11783" width="24.5703125" style="44" customWidth="1"/>
    <col min="11784" max="11784" width="11.7109375" style="44" customWidth="1"/>
    <col min="11785" max="11785" width="12.7109375" style="44" customWidth="1"/>
    <col min="11786" max="11786" width="17.7109375" style="44" customWidth="1"/>
    <col min="11787" max="11787" width="16.7109375" style="44" customWidth="1"/>
    <col min="11788" max="11788" width="29.7109375" style="44" customWidth="1"/>
    <col min="11789" max="11789" width="24.7109375" style="44" customWidth="1"/>
    <col min="11790" max="11790" width="19.42578125" style="44" customWidth="1"/>
    <col min="11791" max="11791" width="8.5703125" style="44"/>
    <col min="11792" max="11792" width="12" style="44" customWidth="1"/>
    <col min="11793" max="11793" width="11.42578125" style="44" customWidth="1"/>
    <col min="11794" max="11795" width="12" style="44" customWidth="1"/>
    <col min="11796" max="12031" width="8.5703125" style="44"/>
    <col min="12032" max="12032" width="20" style="44" customWidth="1"/>
    <col min="12033" max="12033" width="18.28515625" style="44" customWidth="1"/>
    <col min="12034" max="12034" width="15.28515625" style="44" customWidth="1"/>
    <col min="12035" max="12035" width="17.7109375" style="44" customWidth="1"/>
    <col min="12036" max="12036" width="14.28515625" style="44" bestFit="1" customWidth="1"/>
    <col min="12037" max="12037" width="12.7109375" style="44" customWidth="1"/>
    <col min="12038" max="12038" width="18.28515625" style="44" customWidth="1"/>
    <col min="12039" max="12039" width="24.5703125" style="44" customWidth="1"/>
    <col min="12040" max="12040" width="11.7109375" style="44" customWidth="1"/>
    <col min="12041" max="12041" width="12.7109375" style="44" customWidth="1"/>
    <col min="12042" max="12042" width="17.7109375" style="44" customWidth="1"/>
    <col min="12043" max="12043" width="16.7109375" style="44" customWidth="1"/>
    <col min="12044" max="12044" width="29.7109375" style="44" customWidth="1"/>
    <col min="12045" max="12045" width="24.7109375" style="44" customWidth="1"/>
    <col min="12046" max="12046" width="19.42578125" style="44" customWidth="1"/>
    <col min="12047" max="12047" width="8.5703125" style="44"/>
    <col min="12048" max="12048" width="12" style="44" customWidth="1"/>
    <col min="12049" max="12049" width="11.42578125" style="44" customWidth="1"/>
    <col min="12050" max="12051" width="12" style="44" customWidth="1"/>
    <col min="12052" max="12287" width="8.5703125" style="44"/>
    <col min="12288" max="12288" width="20" style="44" customWidth="1"/>
    <col min="12289" max="12289" width="18.28515625" style="44" customWidth="1"/>
    <col min="12290" max="12290" width="15.28515625" style="44" customWidth="1"/>
    <col min="12291" max="12291" width="17.7109375" style="44" customWidth="1"/>
    <col min="12292" max="12292" width="14.28515625" style="44" bestFit="1" customWidth="1"/>
    <col min="12293" max="12293" width="12.7109375" style="44" customWidth="1"/>
    <col min="12294" max="12294" width="18.28515625" style="44" customWidth="1"/>
    <col min="12295" max="12295" width="24.5703125" style="44" customWidth="1"/>
    <col min="12296" max="12296" width="11.7109375" style="44" customWidth="1"/>
    <col min="12297" max="12297" width="12.7109375" style="44" customWidth="1"/>
    <col min="12298" max="12298" width="17.7109375" style="44" customWidth="1"/>
    <col min="12299" max="12299" width="16.7109375" style="44" customWidth="1"/>
    <col min="12300" max="12300" width="29.7109375" style="44" customWidth="1"/>
    <col min="12301" max="12301" width="24.7109375" style="44" customWidth="1"/>
    <col min="12302" max="12302" width="19.42578125" style="44" customWidth="1"/>
    <col min="12303" max="12303" width="8.5703125" style="44"/>
    <col min="12304" max="12304" width="12" style="44" customWidth="1"/>
    <col min="12305" max="12305" width="11.42578125" style="44" customWidth="1"/>
    <col min="12306" max="12307" width="12" style="44" customWidth="1"/>
    <col min="12308" max="12543" width="8.5703125" style="44"/>
    <col min="12544" max="12544" width="20" style="44" customWidth="1"/>
    <col min="12545" max="12545" width="18.28515625" style="44" customWidth="1"/>
    <col min="12546" max="12546" width="15.28515625" style="44" customWidth="1"/>
    <col min="12547" max="12547" width="17.7109375" style="44" customWidth="1"/>
    <col min="12548" max="12548" width="14.28515625" style="44" bestFit="1" customWidth="1"/>
    <col min="12549" max="12549" width="12.7109375" style="44" customWidth="1"/>
    <col min="12550" max="12550" width="18.28515625" style="44" customWidth="1"/>
    <col min="12551" max="12551" width="24.5703125" style="44" customWidth="1"/>
    <col min="12552" max="12552" width="11.7109375" style="44" customWidth="1"/>
    <col min="12553" max="12553" width="12.7109375" style="44" customWidth="1"/>
    <col min="12554" max="12554" width="17.7109375" style="44" customWidth="1"/>
    <col min="12555" max="12555" width="16.7109375" style="44" customWidth="1"/>
    <col min="12556" max="12556" width="29.7109375" style="44" customWidth="1"/>
    <col min="12557" max="12557" width="24.7109375" style="44" customWidth="1"/>
    <col min="12558" max="12558" width="19.42578125" style="44" customWidth="1"/>
    <col min="12559" max="12559" width="8.5703125" style="44"/>
    <col min="12560" max="12560" width="12" style="44" customWidth="1"/>
    <col min="12561" max="12561" width="11.42578125" style="44" customWidth="1"/>
    <col min="12562" max="12563" width="12" style="44" customWidth="1"/>
    <col min="12564" max="12799" width="8.5703125" style="44"/>
    <col min="12800" max="12800" width="20" style="44" customWidth="1"/>
    <col min="12801" max="12801" width="18.28515625" style="44" customWidth="1"/>
    <col min="12802" max="12802" width="15.28515625" style="44" customWidth="1"/>
    <col min="12803" max="12803" width="17.7109375" style="44" customWidth="1"/>
    <col min="12804" max="12804" width="14.28515625" style="44" bestFit="1" customWidth="1"/>
    <col min="12805" max="12805" width="12.7109375" style="44" customWidth="1"/>
    <col min="12806" max="12806" width="18.28515625" style="44" customWidth="1"/>
    <col min="12807" max="12807" width="24.5703125" style="44" customWidth="1"/>
    <col min="12808" max="12808" width="11.7109375" style="44" customWidth="1"/>
    <col min="12809" max="12809" width="12.7109375" style="44" customWidth="1"/>
    <col min="12810" max="12810" width="17.7109375" style="44" customWidth="1"/>
    <col min="12811" max="12811" width="16.7109375" style="44" customWidth="1"/>
    <col min="12812" max="12812" width="29.7109375" style="44" customWidth="1"/>
    <col min="12813" max="12813" width="24.7109375" style="44" customWidth="1"/>
    <col min="12814" max="12814" width="19.42578125" style="44" customWidth="1"/>
    <col min="12815" max="12815" width="8.5703125" style="44"/>
    <col min="12816" max="12816" width="12" style="44" customWidth="1"/>
    <col min="12817" max="12817" width="11.42578125" style="44" customWidth="1"/>
    <col min="12818" max="12819" width="12" style="44" customWidth="1"/>
    <col min="12820" max="13055" width="8.5703125" style="44"/>
    <col min="13056" max="13056" width="20" style="44" customWidth="1"/>
    <col min="13057" max="13057" width="18.28515625" style="44" customWidth="1"/>
    <col min="13058" max="13058" width="15.28515625" style="44" customWidth="1"/>
    <col min="13059" max="13059" width="17.7109375" style="44" customWidth="1"/>
    <col min="13060" max="13060" width="14.28515625" style="44" bestFit="1" customWidth="1"/>
    <col min="13061" max="13061" width="12.7109375" style="44" customWidth="1"/>
    <col min="13062" max="13062" width="18.28515625" style="44" customWidth="1"/>
    <col min="13063" max="13063" width="24.5703125" style="44" customWidth="1"/>
    <col min="13064" max="13064" width="11.7109375" style="44" customWidth="1"/>
    <col min="13065" max="13065" width="12.7109375" style="44" customWidth="1"/>
    <col min="13066" max="13066" width="17.7109375" style="44" customWidth="1"/>
    <col min="13067" max="13067" width="16.7109375" style="44" customWidth="1"/>
    <col min="13068" max="13068" width="29.7109375" style="44" customWidth="1"/>
    <col min="13069" max="13069" width="24.7109375" style="44" customWidth="1"/>
    <col min="13070" max="13070" width="19.42578125" style="44" customWidth="1"/>
    <col min="13071" max="13071" width="8.5703125" style="44"/>
    <col min="13072" max="13072" width="12" style="44" customWidth="1"/>
    <col min="13073" max="13073" width="11.42578125" style="44" customWidth="1"/>
    <col min="13074" max="13075" width="12" style="44" customWidth="1"/>
    <col min="13076" max="13311" width="8.5703125" style="44"/>
    <col min="13312" max="13312" width="20" style="44" customWidth="1"/>
    <col min="13313" max="13313" width="18.28515625" style="44" customWidth="1"/>
    <col min="13314" max="13314" width="15.28515625" style="44" customWidth="1"/>
    <col min="13315" max="13315" width="17.7109375" style="44" customWidth="1"/>
    <col min="13316" max="13316" width="14.28515625" style="44" bestFit="1" customWidth="1"/>
    <col min="13317" max="13317" width="12.7109375" style="44" customWidth="1"/>
    <col min="13318" max="13318" width="18.28515625" style="44" customWidth="1"/>
    <col min="13319" max="13319" width="24.5703125" style="44" customWidth="1"/>
    <col min="13320" max="13320" width="11.7109375" style="44" customWidth="1"/>
    <col min="13321" max="13321" width="12.7109375" style="44" customWidth="1"/>
    <col min="13322" max="13322" width="17.7109375" style="44" customWidth="1"/>
    <col min="13323" max="13323" width="16.7109375" style="44" customWidth="1"/>
    <col min="13324" max="13324" width="29.7109375" style="44" customWidth="1"/>
    <col min="13325" max="13325" width="24.7109375" style="44" customWidth="1"/>
    <col min="13326" max="13326" width="19.42578125" style="44" customWidth="1"/>
    <col min="13327" max="13327" width="8.5703125" style="44"/>
    <col min="13328" max="13328" width="12" style="44" customWidth="1"/>
    <col min="13329" max="13329" width="11.42578125" style="44" customWidth="1"/>
    <col min="13330" max="13331" width="12" style="44" customWidth="1"/>
    <col min="13332" max="13567" width="8.5703125" style="44"/>
    <col min="13568" max="13568" width="20" style="44" customWidth="1"/>
    <col min="13569" max="13569" width="18.28515625" style="44" customWidth="1"/>
    <col min="13570" max="13570" width="15.28515625" style="44" customWidth="1"/>
    <col min="13571" max="13571" width="17.7109375" style="44" customWidth="1"/>
    <col min="13572" max="13572" width="14.28515625" style="44" bestFit="1" customWidth="1"/>
    <col min="13573" max="13573" width="12.7109375" style="44" customWidth="1"/>
    <col min="13574" max="13574" width="18.28515625" style="44" customWidth="1"/>
    <col min="13575" max="13575" width="24.5703125" style="44" customWidth="1"/>
    <col min="13576" max="13576" width="11.7109375" style="44" customWidth="1"/>
    <col min="13577" max="13577" width="12.7109375" style="44" customWidth="1"/>
    <col min="13578" max="13578" width="17.7109375" style="44" customWidth="1"/>
    <col min="13579" max="13579" width="16.7109375" style="44" customWidth="1"/>
    <col min="13580" max="13580" width="29.7109375" style="44" customWidth="1"/>
    <col min="13581" max="13581" width="24.7109375" style="44" customWidth="1"/>
    <col min="13582" max="13582" width="19.42578125" style="44" customWidth="1"/>
    <col min="13583" max="13583" width="8.5703125" style="44"/>
    <col min="13584" max="13584" width="12" style="44" customWidth="1"/>
    <col min="13585" max="13585" width="11.42578125" style="44" customWidth="1"/>
    <col min="13586" max="13587" width="12" style="44" customWidth="1"/>
    <col min="13588" max="13823" width="8.5703125" style="44"/>
    <col min="13824" max="13824" width="20" style="44" customWidth="1"/>
    <col min="13825" max="13825" width="18.28515625" style="44" customWidth="1"/>
    <col min="13826" max="13826" width="15.28515625" style="44" customWidth="1"/>
    <col min="13827" max="13827" width="17.7109375" style="44" customWidth="1"/>
    <col min="13828" max="13828" width="14.28515625" style="44" bestFit="1" customWidth="1"/>
    <col min="13829" max="13829" width="12.7109375" style="44" customWidth="1"/>
    <col min="13830" max="13830" width="18.28515625" style="44" customWidth="1"/>
    <col min="13831" max="13831" width="24.5703125" style="44" customWidth="1"/>
    <col min="13832" max="13832" width="11.7109375" style="44" customWidth="1"/>
    <col min="13833" max="13833" width="12.7109375" style="44" customWidth="1"/>
    <col min="13834" max="13834" width="17.7109375" style="44" customWidth="1"/>
    <col min="13835" max="13835" width="16.7109375" style="44" customWidth="1"/>
    <col min="13836" max="13836" width="29.7109375" style="44" customWidth="1"/>
    <col min="13837" max="13837" width="24.7109375" style="44" customWidth="1"/>
    <col min="13838" max="13838" width="19.42578125" style="44" customWidth="1"/>
    <col min="13839" max="13839" width="8.5703125" style="44"/>
    <col min="13840" max="13840" width="12" style="44" customWidth="1"/>
    <col min="13841" max="13841" width="11.42578125" style="44" customWidth="1"/>
    <col min="13842" max="13843" width="12" style="44" customWidth="1"/>
    <col min="13844" max="14079" width="8.5703125" style="44"/>
    <col min="14080" max="14080" width="20" style="44" customWidth="1"/>
    <col min="14081" max="14081" width="18.28515625" style="44" customWidth="1"/>
    <col min="14082" max="14082" width="15.28515625" style="44" customWidth="1"/>
    <col min="14083" max="14083" width="17.7109375" style="44" customWidth="1"/>
    <col min="14084" max="14084" width="14.28515625" style="44" bestFit="1" customWidth="1"/>
    <col min="14085" max="14085" width="12.7109375" style="44" customWidth="1"/>
    <col min="14086" max="14086" width="18.28515625" style="44" customWidth="1"/>
    <col min="14087" max="14087" width="24.5703125" style="44" customWidth="1"/>
    <col min="14088" max="14088" width="11.7109375" style="44" customWidth="1"/>
    <col min="14089" max="14089" width="12.7109375" style="44" customWidth="1"/>
    <col min="14090" max="14090" width="17.7109375" style="44" customWidth="1"/>
    <col min="14091" max="14091" width="16.7109375" style="44" customWidth="1"/>
    <col min="14092" max="14092" width="29.7109375" style="44" customWidth="1"/>
    <col min="14093" max="14093" width="24.7109375" style="44" customWidth="1"/>
    <col min="14094" max="14094" width="19.42578125" style="44" customWidth="1"/>
    <col min="14095" max="14095" width="8.5703125" style="44"/>
    <col min="14096" max="14096" width="12" style="44" customWidth="1"/>
    <col min="14097" max="14097" width="11.42578125" style="44" customWidth="1"/>
    <col min="14098" max="14099" width="12" style="44" customWidth="1"/>
    <col min="14100" max="14335" width="8.5703125" style="44"/>
    <col min="14336" max="14336" width="20" style="44" customWidth="1"/>
    <col min="14337" max="14337" width="18.28515625" style="44" customWidth="1"/>
    <col min="14338" max="14338" width="15.28515625" style="44" customWidth="1"/>
    <col min="14339" max="14339" width="17.7109375" style="44" customWidth="1"/>
    <col min="14340" max="14340" width="14.28515625" style="44" bestFit="1" customWidth="1"/>
    <col min="14341" max="14341" width="12.7109375" style="44" customWidth="1"/>
    <col min="14342" max="14342" width="18.28515625" style="44" customWidth="1"/>
    <col min="14343" max="14343" width="24.5703125" style="44" customWidth="1"/>
    <col min="14344" max="14344" width="11.7109375" style="44" customWidth="1"/>
    <col min="14345" max="14345" width="12.7109375" style="44" customWidth="1"/>
    <col min="14346" max="14346" width="17.7109375" style="44" customWidth="1"/>
    <col min="14347" max="14347" width="16.7109375" style="44" customWidth="1"/>
    <col min="14348" max="14348" width="29.7109375" style="44" customWidth="1"/>
    <col min="14349" max="14349" width="24.7109375" style="44" customWidth="1"/>
    <col min="14350" max="14350" width="19.42578125" style="44" customWidth="1"/>
    <col min="14351" max="14351" width="8.5703125" style="44"/>
    <col min="14352" max="14352" width="12" style="44" customWidth="1"/>
    <col min="14353" max="14353" width="11.42578125" style="44" customWidth="1"/>
    <col min="14354" max="14355" width="12" style="44" customWidth="1"/>
    <col min="14356" max="14591" width="8.5703125" style="44"/>
    <col min="14592" max="14592" width="20" style="44" customWidth="1"/>
    <col min="14593" max="14593" width="18.28515625" style="44" customWidth="1"/>
    <col min="14594" max="14594" width="15.28515625" style="44" customWidth="1"/>
    <col min="14595" max="14595" width="17.7109375" style="44" customWidth="1"/>
    <col min="14596" max="14596" width="14.28515625" style="44" bestFit="1" customWidth="1"/>
    <col min="14597" max="14597" width="12.7109375" style="44" customWidth="1"/>
    <col min="14598" max="14598" width="18.28515625" style="44" customWidth="1"/>
    <col min="14599" max="14599" width="24.5703125" style="44" customWidth="1"/>
    <col min="14600" max="14600" width="11.7109375" style="44" customWidth="1"/>
    <col min="14601" max="14601" width="12.7109375" style="44" customWidth="1"/>
    <col min="14602" max="14602" width="17.7109375" style="44" customWidth="1"/>
    <col min="14603" max="14603" width="16.7109375" style="44" customWidth="1"/>
    <col min="14604" max="14604" width="29.7109375" style="44" customWidth="1"/>
    <col min="14605" max="14605" width="24.7109375" style="44" customWidth="1"/>
    <col min="14606" max="14606" width="19.42578125" style="44" customWidth="1"/>
    <col min="14607" max="14607" width="8.5703125" style="44"/>
    <col min="14608" max="14608" width="12" style="44" customWidth="1"/>
    <col min="14609" max="14609" width="11.42578125" style="44" customWidth="1"/>
    <col min="14610" max="14611" width="12" style="44" customWidth="1"/>
    <col min="14612" max="14847" width="8.5703125" style="44"/>
    <col min="14848" max="14848" width="20" style="44" customWidth="1"/>
    <col min="14849" max="14849" width="18.28515625" style="44" customWidth="1"/>
    <col min="14850" max="14850" width="15.28515625" style="44" customWidth="1"/>
    <col min="14851" max="14851" width="17.7109375" style="44" customWidth="1"/>
    <col min="14852" max="14852" width="14.28515625" style="44" bestFit="1" customWidth="1"/>
    <col min="14853" max="14853" width="12.7109375" style="44" customWidth="1"/>
    <col min="14854" max="14854" width="18.28515625" style="44" customWidth="1"/>
    <col min="14855" max="14855" width="24.5703125" style="44" customWidth="1"/>
    <col min="14856" max="14856" width="11.7109375" style="44" customWidth="1"/>
    <col min="14857" max="14857" width="12.7109375" style="44" customWidth="1"/>
    <col min="14858" max="14858" width="17.7109375" style="44" customWidth="1"/>
    <col min="14859" max="14859" width="16.7109375" style="44" customWidth="1"/>
    <col min="14860" max="14860" width="29.7109375" style="44" customWidth="1"/>
    <col min="14861" max="14861" width="24.7109375" style="44" customWidth="1"/>
    <col min="14862" max="14862" width="19.42578125" style="44" customWidth="1"/>
    <col min="14863" max="14863" width="8.5703125" style="44"/>
    <col min="14864" max="14864" width="12" style="44" customWidth="1"/>
    <col min="14865" max="14865" width="11.42578125" style="44" customWidth="1"/>
    <col min="14866" max="14867" width="12" style="44" customWidth="1"/>
    <col min="14868" max="15103" width="8.5703125" style="44"/>
    <col min="15104" max="15104" width="20" style="44" customWidth="1"/>
    <col min="15105" max="15105" width="18.28515625" style="44" customWidth="1"/>
    <col min="15106" max="15106" width="15.28515625" style="44" customWidth="1"/>
    <col min="15107" max="15107" width="17.7109375" style="44" customWidth="1"/>
    <col min="15108" max="15108" width="14.28515625" style="44" bestFit="1" customWidth="1"/>
    <col min="15109" max="15109" width="12.7109375" style="44" customWidth="1"/>
    <col min="15110" max="15110" width="18.28515625" style="44" customWidth="1"/>
    <col min="15111" max="15111" width="24.5703125" style="44" customWidth="1"/>
    <col min="15112" max="15112" width="11.7109375" style="44" customWidth="1"/>
    <col min="15113" max="15113" width="12.7109375" style="44" customWidth="1"/>
    <col min="15114" max="15114" width="17.7109375" style="44" customWidth="1"/>
    <col min="15115" max="15115" width="16.7109375" style="44" customWidth="1"/>
    <col min="15116" max="15116" width="29.7109375" style="44" customWidth="1"/>
    <col min="15117" max="15117" width="24.7109375" style="44" customWidth="1"/>
    <col min="15118" max="15118" width="19.42578125" style="44" customWidth="1"/>
    <col min="15119" max="15119" width="8.5703125" style="44"/>
    <col min="15120" max="15120" width="12" style="44" customWidth="1"/>
    <col min="15121" max="15121" width="11.42578125" style="44" customWidth="1"/>
    <col min="15122" max="15123" width="12" style="44" customWidth="1"/>
    <col min="15124" max="15359" width="8.5703125" style="44"/>
    <col min="15360" max="15360" width="20" style="44" customWidth="1"/>
    <col min="15361" max="15361" width="18.28515625" style="44" customWidth="1"/>
    <col min="15362" max="15362" width="15.28515625" style="44" customWidth="1"/>
    <col min="15363" max="15363" width="17.7109375" style="44" customWidth="1"/>
    <col min="15364" max="15364" width="14.28515625" style="44" bestFit="1" customWidth="1"/>
    <col min="15365" max="15365" width="12.7109375" style="44" customWidth="1"/>
    <col min="15366" max="15366" width="18.28515625" style="44" customWidth="1"/>
    <col min="15367" max="15367" width="24.5703125" style="44" customWidth="1"/>
    <col min="15368" max="15368" width="11.7109375" style="44" customWidth="1"/>
    <col min="15369" max="15369" width="12.7109375" style="44" customWidth="1"/>
    <col min="15370" max="15370" width="17.7109375" style="44" customWidth="1"/>
    <col min="15371" max="15371" width="16.7109375" style="44" customWidth="1"/>
    <col min="15372" max="15372" width="29.7109375" style="44" customWidth="1"/>
    <col min="15373" max="15373" width="24.7109375" style="44" customWidth="1"/>
    <col min="15374" max="15374" width="19.42578125" style="44" customWidth="1"/>
    <col min="15375" max="15375" width="8.5703125" style="44"/>
    <col min="15376" max="15376" width="12" style="44" customWidth="1"/>
    <col min="15377" max="15377" width="11.42578125" style="44" customWidth="1"/>
    <col min="15378" max="15379" width="12" style="44" customWidth="1"/>
    <col min="15380" max="15615" width="8.5703125" style="44"/>
    <col min="15616" max="15616" width="20" style="44" customWidth="1"/>
    <col min="15617" max="15617" width="18.28515625" style="44" customWidth="1"/>
    <col min="15618" max="15618" width="15.28515625" style="44" customWidth="1"/>
    <col min="15619" max="15619" width="17.7109375" style="44" customWidth="1"/>
    <col min="15620" max="15620" width="14.28515625" style="44" bestFit="1" customWidth="1"/>
    <col min="15621" max="15621" width="12.7109375" style="44" customWidth="1"/>
    <col min="15622" max="15622" width="18.28515625" style="44" customWidth="1"/>
    <col min="15623" max="15623" width="24.5703125" style="44" customWidth="1"/>
    <col min="15624" max="15624" width="11.7109375" style="44" customWidth="1"/>
    <col min="15625" max="15625" width="12.7109375" style="44" customWidth="1"/>
    <col min="15626" max="15626" width="17.7109375" style="44" customWidth="1"/>
    <col min="15627" max="15627" width="16.7109375" style="44" customWidth="1"/>
    <col min="15628" max="15628" width="29.7109375" style="44" customWidth="1"/>
    <col min="15629" max="15629" width="24.7109375" style="44" customWidth="1"/>
    <col min="15630" max="15630" width="19.42578125" style="44" customWidth="1"/>
    <col min="15631" max="15631" width="8.5703125" style="44"/>
    <col min="15632" max="15632" width="12" style="44" customWidth="1"/>
    <col min="15633" max="15633" width="11.42578125" style="44" customWidth="1"/>
    <col min="15634" max="15635" width="12" style="44" customWidth="1"/>
    <col min="15636" max="15871" width="8.5703125" style="44"/>
    <col min="15872" max="15872" width="20" style="44" customWidth="1"/>
    <col min="15873" max="15873" width="18.28515625" style="44" customWidth="1"/>
    <col min="15874" max="15874" width="15.28515625" style="44" customWidth="1"/>
    <col min="15875" max="15875" width="17.7109375" style="44" customWidth="1"/>
    <col min="15876" max="15876" width="14.28515625" style="44" bestFit="1" customWidth="1"/>
    <col min="15877" max="15877" width="12.7109375" style="44" customWidth="1"/>
    <col min="15878" max="15878" width="18.28515625" style="44" customWidth="1"/>
    <col min="15879" max="15879" width="24.5703125" style="44" customWidth="1"/>
    <col min="15880" max="15880" width="11.7109375" style="44" customWidth="1"/>
    <col min="15881" max="15881" width="12.7109375" style="44" customWidth="1"/>
    <col min="15882" max="15882" width="17.7109375" style="44" customWidth="1"/>
    <col min="15883" max="15883" width="16.7109375" style="44" customWidth="1"/>
    <col min="15884" max="15884" width="29.7109375" style="44" customWidth="1"/>
    <col min="15885" max="15885" width="24.7109375" style="44" customWidth="1"/>
    <col min="15886" max="15886" width="19.42578125" style="44" customWidth="1"/>
    <col min="15887" max="15887" width="8.5703125" style="44"/>
    <col min="15888" max="15888" width="12" style="44" customWidth="1"/>
    <col min="15889" max="15889" width="11.42578125" style="44" customWidth="1"/>
    <col min="15890" max="15891" width="12" style="44" customWidth="1"/>
    <col min="15892" max="16127" width="8.5703125" style="44"/>
    <col min="16128" max="16128" width="20" style="44" customWidth="1"/>
    <col min="16129" max="16129" width="18.28515625" style="44" customWidth="1"/>
    <col min="16130" max="16130" width="15.28515625" style="44" customWidth="1"/>
    <col min="16131" max="16131" width="17.7109375" style="44" customWidth="1"/>
    <col min="16132" max="16132" width="14.28515625" style="44" bestFit="1" customWidth="1"/>
    <col min="16133" max="16133" width="12.7109375" style="44" customWidth="1"/>
    <col min="16134" max="16134" width="18.28515625" style="44" customWidth="1"/>
    <col min="16135" max="16135" width="24.5703125" style="44" customWidth="1"/>
    <col min="16136" max="16136" width="11.7109375" style="44" customWidth="1"/>
    <col min="16137" max="16137" width="12.7109375" style="44" customWidth="1"/>
    <col min="16138" max="16138" width="17.7109375" style="44" customWidth="1"/>
    <col min="16139" max="16139" width="16.7109375" style="44" customWidth="1"/>
    <col min="16140" max="16140" width="29.7109375" style="44" customWidth="1"/>
    <col min="16141" max="16141" width="24.7109375" style="44" customWidth="1"/>
    <col min="16142" max="16142" width="19.42578125" style="44" customWidth="1"/>
    <col min="16143" max="16143" width="8.5703125" style="44"/>
    <col min="16144" max="16144" width="12" style="44" customWidth="1"/>
    <col min="16145" max="16145" width="11.42578125" style="44" customWidth="1"/>
    <col min="16146" max="16147" width="12" style="44" customWidth="1"/>
    <col min="16148" max="16384" width="8.5703125" style="44"/>
  </cols>
  <sheetData>
    <row r="1" spans="1:15" ht="54.75" customHeight="1" x14ac:dyDescent="0.3">
      <c r="A1" s="493" t="s">
        <v>0</v>
      </c>
      <c r="B1" s="494"/>
      <c r="C1" s="494"/>
      <c r="D1" s="46"/>
      <c r="E1" s="47"/>
      <c r="F1" s="48"/>
      <c r="G1" s="647" t="s">
        <v>292</v>
      </c>
      <c r="H1" s="648"/>
      <c r="I1" s="648"/>
      <c r="J1" s="648"/>
      <c r="K1" s="430"/>
      <c r="L1" s="378" t="s">
        <v>199</v>
      </c>
      <c r="M1" s="379" t="s">
        <v>200</v>
      </c>
      <c r="N1" s="374"/>
      <c r="O1" s="380"/>
    </row>
    <row r="2" spans="1:15" ht="27.75" customHeight="1" x14ac:dyDescent="0.3">
      <c r="A2" s="495" t="s">
        <v>2</v>
      </c>
      <c r="B2" s="496"/>
      <c r="C2" s="496"/>
      <c r="D2" s="50"/>
      <c r="E2" s="45"/>
      <c r="F2" s="51"/>
      <c r="G2" s="649"/>
      <c r="H2" s="650"/>
      <c r="I2" s="650"/>
      <c r="J2" s="650"/>
      <c r="K2" s="431"/>
      <c r="L2" s="654">
        <f>+'Tab. 3.2  Cessati anno 2026'!K26</f>
        <v>0</v>
      </c>
      <c r="M2" s="656">
        <f>+'Tab. 3.2  Cessati anno 2026'!K27</f>
        <v>410007.77</v>
      </c>
      <c r="N2" s="381"/>
      <c r="O2" s="382"/>
    </row>
    <row r="3" spans="1:15" ht="27.75" customHeight="1" thickBot="1" x14ac:dyDescent="0.35">
      <c r="A3" s="497" t="s">
        <v>3</v>
      </c>
      <c r="B3" s="498" t="s">
        <v>4</v>
      </c>
      <c r="C3" s="498" t="s">
        <v>4</v>
      </c>
      <c r="D3" s="53"/>
      <c r="E3" s="54"/>
      <c r="F3" s="55"/>
      <c r="G3" s="651"/>
      <c r="H3" s="652"/>
      <c r="I3" s="652"/>
      <c r="J3" s="652"/>
      <c r="K3" s="432"/>
      <c r="L3" s="655"/>
      <c r="M3" s="657"/>
      <c r="N3" s="45"/>
      <c r="O3" s="45"/>
    </row>
    <row r="4" spans="1:15" ht="16.5" customHeight="1" x14ac:dyDescent="0.3">
      <c r="A4" s="56"/>
      <c r="B4" s="56"/>
      <c r="C4" s="56"/>
      <c r="D4" s="56"/>
      <c r="E4" s="56"/>
      <c r="F4" s="56"/>
      <c r="G4" s="56"/>
      <c r="H4" s="56"/>
      <c r="I4" s="56"/>
      <c r="J4" s="57"/>
      <c r="K4" s="57"/>
      <c r="L4" s="45"/>
      <c r="M4" s="45"/>
      <c r="N4" s="45"/>
      <c r="O4" s="45"/>
    </row>
    <row r="5" spans="1:15" ht="19.5" customHeight="1" x14ac:dyDescent="0.3">
      <c r="A5" s="522" t="s">
        <v>229</v>
      </c>
      <c r="B5" s="522"/>
      <c r="C5" s="522"/>
      <c r="D5" s="522"/>
      <c r="E5" s="522"/>
      <c r="F5" s="522"/>
      <c r="G5" s="522"/>
      <c r="H5" s="522"/>
      <c r="I5" s="522"/>
      <c r="J5" s="522"/>
      <c r="K5" s="522"/>
      <c r="L5" s="522"/>
      <c r="M5" s="522"/>
      <c r="N5" s="522"/>
      <c r="O5" s="522"/>
    </row>
    <row r="6" spans="1:15" ht="143.1" customHeight="1" x14ac:dyDescent="0.3">
      <c r="A6" s="653" t="s">
        <v>5</v>
      </c>
      <c r="B6" s="59" t="s">
        <v>6</v>
      </c>
      <c r="C6" s="59" t="s">
        <v>204</v>
      </c>
      <c r="D6" s="424" t="s">
        <v>160</v>
      </c>
      <c r="E6" s="64"/>
      <c r="F6" s="59"/>
      <c r="G6" s="59" t="s">
        <v>25</v>
      </c>
      <c r="H6" s="59" t="s">
        <v>80</v>
      </c>
      <c r="I6" s="94" t="s">
        <v>26</v>
      </c>
      <c r="J6" s="383" t="s">
        <v>191</v>
      </c>
      <c r="K6" s="446" t="s">
        <v>262</v>
      </c>
      <c r="L6" s="384" t="s">
        <v>192</v>
      </c>
      <c r="M6" s="418" t="s">
        <v>202</v>
      </c>
      <c r="N6" s="96" t="s">
        <v>94</v>
      </c>
      <c r="O6" s="419" t="s">
        <v>39</v>
      </c>
    </row>
    <row r="7" spans="1:15" ht="18" customHeight="1" x14ac:dyDescent="0.3">
      <c r="A7" s="646"/>
      <c r="B7" s="61" t="s">
        <v>7</v>
      </c>
      <c r="C7" s="62">
        <v>63807.87</v>
      </c>
      <c r="D7" s="362">
        <f>49.08*13</f>
        <v>638.04</v>
      </c>
      <c r="E7" s="64"/>
      <c r="F7" s="363"/>
      <c r="G7" s="65">
        <f>+C7+D7</f>
        <v>64445.91</v>
      </c>
      <c r="H7" s="66">
        <f>G7*38.38%</f>
        <v>24734.340258000004</v>
      </c>
      <c r="I7" s="67">
        <f>+ROUND(+G7+H7,2)</f>
        <v>89180.25</v>
      </c>
      <c r="J7" s="389"/>
      <c r="K7" s="389"/>
      <c r="L7" s="389"/>
      <c r="M7" s="389"/>
      <c r="N7" s="389">
        <f>+M7+J7+L7+K7</f>
        <v>0</v>
      </c>
      <c r="O7" s="390">
        <f>+ROUND(+(M7+J7+L7+K7)*I7,2)</f>
        <v>0</v>
      </c>
    </row>
    <row r="8" spans="1:15" ht="18" customHeight="1" x14ac:dyDescent="0.3">
      <c r="A8" s="646"/>
      <c r="B8" s="61" t="s">
        <v>8</v>
      </c>
      <c r="C8" s="62">
        <v>50005.77</v>
      </c>
      <c r="D8" s="425">
        <f>38.47*13</f>
        <v>500.11</v>
      </c>
      <c r="E8" s="64"/>
      <c r="F8" s="363"/>
      <c r="G8" s="65">
        <f>+C8+D8</f>
        <v>50505.88</v>
      </c>
      <c r="H8" s="66">
        <f>G8*38.38%</f>
        <v>19384.156744</v>
      </c>
      <c r="I8" s="67">
        <f>+ROUND(+G8+H8,2)</f>
        <v>69890.039999999994</v>
      </c>
      <c r="J8" s="389"/>
      <c r="K8" s="389"/>
      <c r="L8" s="389"/>
      <c r="M8" s="389"/>
      <c r="N8" s="389">
        <f>+M8+J8+L8+K8</f>
        <v>0</v>
      </c>
      <c r="O8" s="390">
        <f>+ROUND(+(M8+J8+L8+K8)*I8,2)</f>
        <v>0</v>
      </c>
    </row>
    <row r="9" spans="1:15" ht="10.15" customHeight="1" x14ac:dyDescent="0.3">
      <c r="A9" s="71"/>
      <c r="B9" s="72"/>
      <c r="C9" s="108"/>
      <c r="D9" s="108"/>
      <c r="E9" s="108"/>
      <c r="F9" s="108"/>
      <c r="G9" s="108"/>
      <c r="H9" s="108"/>
      <c r="I9" s="108"/>
      <c r="J9" s="392"/>
      <c r="K9" s="392"/>
      <c r="L9" s="392"/>
      <c r="M9" s="392"/>
      <c r="N9" s="392"/>
      <c r="O9" s="108"/>
    </row>
    <row r="10" spans="1:15" ht="152.65" customHeight="1" x14ac:dyDescent="0.3">
      <c r="A10" s="653" t="s">
        <v>9</v>
      </c>
      <c r="B10" s="74"/>
      <c r="C10" s="59" t="s">
        <v>134</v>
      </c>
      <c r="D10" s="59" t="s">
        <v>160</v>
      </c>
      <c r="E10" s="59" t="s">
        <v>27</v>
      </c>
      <c r="F10" s="59" t="s">
        <v>28</v>
      </c>
      <c r="G10" s="59" t="s">
        <v>10</v>
      </c>
      <c r="H10" s="59" t="s">
        <v>29</v>
      </c>
      <c r="I10" s="360" t="s">
        <v>26</v>
      </c>
      <c r="J10" s="383" t="s">
        <v>193</v>
      </c>
      <c r="K10" s="446" t="s">
        <v>262</v>
      </c>
      <c r="L10" s="384" t="s">
        <v>194</v>
      </c>
      <c r="M10" s="418" t="s">
        <v>202</v>
      </c>
      <c r="N10" s="96" t="s">
        <v>94</v>
      </c>
      <c r="O10" s="96" t="s">
        <v>39</v>
      </c>
    </row>
    <row r="11" spans="1:15" ht="18" customHeight="1" x14ac:dyDescent="0.3">
      <c r="A11" s="646"/>
      <c r="B11" s="235" t="s">
        <v>168</v>
      </c>
      <c r="C11" s="365">
        <f>34634.49/12*13</f>
        <v>37520.697500000002</v>
      </c>
      <c r="D11" s="365">
        <f>28.86*13</f>
        <v>375.18</v>
      </c>
      <c r="E11" s="365"/>
      <c r="F11" s="365"/>
      <c r="G11" s="365">
        <f>+C11+D11+E11+F11</f>
        <v>37895.877500000002</v>
      </c>
      <c r="H11" s="365">
        <f>+(C11+D11+E11)*38.38%+(F11*32.7%)</f>
        <v>14544.437784500002</v>
      </c>
      <c r="I11" s="364" t="str">
        <f>+IF(E11&lt;&gt;0,+ROUND(+G11+H11,2),"0")</f>
        <v>0</v>
      </c>
      <c r="J11" s="299"/>
      <c r="K11" s="299"/>
      <c r="L11" s="389"/>
      <c r="M11" s="299"/>
      <c r="N11" s="389">
        <f>+M11+J11+L11+K11</f>
        <v>0</v>
      </c>
      <c r="O11" s="390">
        <f>+ROUND(+(M11+J11+L11+K11)*I11,2)</f>
        <v>0</v>
      </c>
    </row>
    <row r="12" spans="1:15" ht="18" customHeight="1" x14ac:dyDescent="0.3">
      <c r="A12" s="646"/>
      <c r="B12" s="70" t="s">
        <v>263</v>
      </c>
      <c r="C12" s="59"/>
      <c r="D12" s="59"/>
      <c r="E12" s="59"/>
      <c r="F12" s="59"/>
      <c r="G12" s="59"/>
      <c r="H12" s="59"/>
      <c r="I12" s="67"/>
      <c r="J12" s="389"/>
      <c r="K12" s="389"/>
      <c r="L12" s="389"/>
      <c r="M12" s="389"/>
      <c r="N12" s="389">
        <f>+M12+J12+L12+K12</f>
        <v>0</v>
      </c>
      <c r="O12" s="390">
        <f>+ROUND(+(M12+J12+L12+K12)*I12,2)</f>
        <v>0</v>
      </c>
    </row>
    <row r="13" spans="1:15" ht="10.15" customHeight="1" x14ac:dyDescent="0.3">
      <c r="A13" s="646"/>
      <c r="B13" s="72"/>
      <c r="C13" s="108"/>
      <c r="D13" s="108"/>
      <c r="E13" s="108"/>
      <c r="F13" s="108"/>
      <c r="G13" s="108"/>
      <c r="H13" s="108"/>
      <c r="I13" s="108"/>
      <c r="J13" s="392"/>
      <c r="K13" s="392"/>
      <c r="L13" s="392"/>
      <c r="M13" s="392"/>
      <c r="N13" s="392"/>
      <c r="O13" s="108"/>
    </row>
    <row r="14" spans="1:15" ht="123.75" customHeight="1" x14ac:dyDescent="0.3">
      <c r="A14" s="646"/>
      <c r="B14" s="74"/>
      <c r="C14" s="59" t="s">
        <v>134</v>
      </c>
      <c r="D14" s="59" t="s">
        <v>160</v>
      </c>
      <c r="E14" s="59" t="s">
        <v>269</v>
      </c>
      <c r="F14" s="59"/>
      <c r="G14" s="59" t="s">
        <v>32</v>
      </c>
      <c r="H14" s="59" t="s">
        <v>80</v>
      </c>
      <c r="I14" s="360" t="s">
        <v>26</v>
      </c>
      <c r="J14" s="383" t="s">
        <v>195</v>
      </c>
      <c r="K14" s="446" t="s">
        <v>262</v>
      </c>
      <c r="L14" s="384" t="s">
        <v>192</v>
      </c>
      <c r="M14" s="418" t="s">
        <v>202</v>
      </c>
      <c r="N14" s="96" t="s">
        <v>94</v>
      </c>
      <c r="O14" s="96" t="s">
        <v>39</v>
      </c>
    </row>
    <row r="15" spans="1:15" ht="18" customHeight="1" x14ac:dyDescent="0.3">
      <c r="A15" s="646"/>
      <c r="B15" s="235" t="s">
        <v>11</v>
      </c>
      <c r="C15" s="62">
        <f>+ROUND(25363.13/12*13,2)</f>
        <v>27476.720000000001</v>
      </c>
      <c r="D15" s="361">
        <f>21.14*13</f>
        <v>274.82</v>
      </c>
      <c r="E15" s="361"/>
      <c r="F15" s="75"/>
      <c r="G15" s="361">
        <f>+F15+D15+C15+E15</f>
        <v>27751.54</v>
      </c>
      <c r="H15" s="66">
        <f>G15*38.38%</f>
        <v>10651.041052</v>
      </c>
      <c r="I15" s="364">
        <f>+ROUND(+G15+H15,2)</f>
        <v>38402.58</v>
      </c>
      <c r="J15" s="389"/>
      <c r="K15" s="389"/>
      <c r="L15" s="389"/>
      <c r="M15" s="389">
        <v>6</v>
      </c>
      <c r="N15" s="389">
        <f t="shared" ref="N15:N19" si="0">+M15+J15+L15+K15</f>
        <v>6</v>
      </c>
      <c r="O15" s="390">
        <f t="shared" ref="O15:O19" si="1">+ROUND(+(M15+J15+L15+K15)*I15,2)</f>
        <v>230415.48</v>
      </c>
    </row>
    <row r="16" spans="1:15" ht="17.25" customHeight="1" x14ac:dyDescent="0.3">
      <c r="A16" s="646"/>
      <c r="B16" s="70" t="s">
        <v>19</v>
      </c>
      <c r="C16" s="398"/>
      <c r="D16" s="398"/>
      <c r="E16" s="398"/>
      <c r="F16" s="398"/>
      <c r="G16" s="398"/>
      <c r="H16" s="398"/>
      <c r="I16" s="98">
        <f>+I15-I17</f>
        <v>6781.4600000000028</v>
      </c>
      <c r="J16" s="389"/>
      <c r="K16" s="389"/>
      <c r="L16" s="389"/>
      <c r="M16" s="389"/>
      <c r="N16" s="389">
        <f t="shared" si="0"/>
        <v>0</v>
      </c>
      <c r="O16" s="390">
        <f t="shared" si="1"/>
        <v>0</v>
      </c>
    </row>
    <row r="17" spans="1:15" ht="18" customHeight="1" x14ac:dyDescent="0.3">
      <c r="A17" s="646"/>
      <c r="B17" s="235" t="s">
        <v>12</v>
      </c>
      <c r="C17" s="62">
        <f>ROUND(20884.37/12*13,2)</f>
        <v>22624.73</v>
      </c>
      <c r="D17" s="361">
        <f>17.4*13</f>
        <v>226.2</v>
      </c>
      <c r="E17" s="361"/>
      <c r="F17" s="75"/>
      <c r="G17" s="361">
        <f>+F17+D17+C17+E17</f>
        <v>22850.93</v>
      </c>
      <c r="H17" s="66">
        <f>G17*38.38%</f>
        <v>8770.1869340000012</v>
      </c>
      <c r="I17" s="364">
        <f>+ROUND(+G17+H17,2)</f>
        <v>31621.119999999999</v>
      </c>
      <c r="J17" s="389"/>
      <c r="K17" s="389"/>
      <c r="L17" s="389"/>
      <c r="M17" s="389">
        <v>5</v>
      </c>
      <c r="N17" s="389">
        <f t="shared" si="0"/>
        <v>5</v>
      </c>
      <c r="O17" s="390">
        <f t="shared" si="1"/>
        <v>158105.60000000001</v>
      </c>
    </row>
    <row r="18" spans="1:15" ht="18" customHeight="1" x14ac:dyDescent="0.3">
      <c r="A18" s="646"/>
      <c r="B18" s="70" t="s">
        <v>20</v>
      </c>
      <c r="C18" s="399"/>
      <c r="D18" s="298"/>
      <c r="E18" s="298"/>
      <c r="F18" s="400"/>
      <c r="G18" s="107"/>
      <c r="H18" s="398"/>
      <c r="I18" s="98">
        <f>+I17-I19</f>
        <v>1569.6499999999978</v>
      </c>
      <c r="J18" s="389"/>
      <c r="K18" s="389"/>
      <c r="L18" s="389"/>
      <c r="M18" s="389"/>
      <c r="N18" s="389">
        <f t="shared" si="0"/>
        <v>0</v>
      </c>
      <c r="O18" s="390">
        <f t="shared" si="1"/>
        <v>0</v>
      </c>
    </row>
    <row r="19" spans="1:15" ht="18" customHeight="1" x14ac:dyDescent="0.3">
      <c r="A19" s="646"/>
      <c r="B19" s="235" t="s">
        <v>13</v>
      </c>
      <c r="C19" s="62">
        <f>+ROUND(19847.64/12*13,2)</f>
        <v>21501.61</v>
      </c>
      <c r="D19" s="361">
        <f>16.54*13</f>
        <v>215.01999999999998</v>
      </c>
      <c r="E19" s="361"/>
      <c r="F19" s="75"/>
      <c r="G19" s="361">
        <f>+F19+D19+C19+E19</f>
        <v>21716.63</v>
      </c>
      <c r="H19" s="66">
        <f>G19*38.38%</f>
        <v>8334.8425940000016</v>
      </c>
      <c r="I19" s="364">
        <f>+ROUND(+G19+H19,2)</f>
        <v>30051.47</v>
      </c>
      <c r="J19" s="389"/>
      <c r="K19" s="389"/>
      <c r="L19" s="389"/>
      <c r="M19" s="389"/>
      <c r="N19" s="389">
        <f t="shared" si="0"/>
        <v>0</v>
      </c>
      <c r="O19" s="390">
        <f t="shared" si="1"/>
        <v>0</v>
      </c>
    </row>
    <row r="20" spans="1:15" ht="37.5" customHeight="1" x14ac:dyDescent="0.3">
      <c r="B20" s="100"/>
      <c r="C20" s="100"/>
      <c r="D20" s="45"/>
      <c r="E20" s="45"/>
      <c r="F20" s="100"/>
      <c r="G20" s="100"/>
      <c r="H20" s="100"/>
      <c r="I20" s="223" t="s">
        <v>14</v>
      </c>
      <c r="J20" s="401">
        <f t="shared" ref="J20:O20" si="2">+SUM(J7:J19)</f>
        <v>0</v>
      </c>
      <c r="K20" s="401">
        <f t="shared" si="2"/>
        <v>0</v>
      </c>
      <c r="L20" s="402">
        <f t="shared" si="2"/>
        <v>0</v>
      </c>
      <c r="M20" s="401">
        <f t="shared" si="2"/>
        <v>11</v>
      </c>
      <c r="N20" s="402">
        <f t="shared" si="2"/>
        <v>11</v>
      </c>
      <c r="O20" s="403">
        <f t="shared" si="2"/>
        <v>388521.08</v>
      </c>
    </row>
    <row r="21" spans="1:15" ht="10.15" customHeight="1" x14ac:dyDescent="0.3">
      <c r="B21" s="100"/>
      <c r="C21" s="100"/>
      <c r="D21" s="45"/>
      <c r="E21" s="45"/>
      <c r="F21" s="100"/>
      <c r="G21" s="100"/>
      <c r="H21" s="100"/>
      <c r="I21" s="128"/>
      <c r="J21" s="404"/>
      <c r="K21" s="404"/>
      <c r="L21" s="404"/>
      <c r="M21" s="404"/>
      <c r="N21" s="405"/>
      <c r="O21" s="406"/>
    </row>
    <row r="22" spans="1:15" ht="53.25" customHeight="1" x14ac:dyDescent="0.3">
      <c r="B22" s="100"/>
      <c r="C22" s="100"/>
      <c r="D22" s="100"/>
      <c r="E22" s="100"/>
      <c r="F22" s="100"/>
      <c r="G22" s="100"/>
      <c r="H22" s="100"/>
      <c r="I22" s="100"/>
      <c r="J22" s="407"/>
      <c r="K22" s="407"/>
      <c r="M22" s="45"/>
      <c r="N22" s="408" t="s">
        <v>95</v>
      </c>
      <c r="O22" s="408" t="s">
        <v>96</v>
      </c>
    </row>
    <row r="23" spans="1:15" ht="29.25" customHeight="1" x14ac:dyDescent="0.3">
      <c r="B23" s="100"/>
      <c r="C23" s="100"/>
      <c r="D23" s="100"/>
      <c r="E23" s="100"/>
      <c r="F23" s="100"/>
      <c r="G23" s="100"/>
      <c r="H23" s="100"/>
      <c r="I23" s="639" t="s">
        <v>166</v>
      </c>
      <c r="J23" s="640"/>
      <c r="K23" s="640"/>
      <c r="L23" s="640"/>
      <c r="M23" s="641"/>
      <c r="N23" s="409">
        <f>+M7</f>
        <v>0</v>
      </c>
      <c r="O23" s="410">
        <f>+ROUND(+($M$7*$I$7),2)</f>
        <v>0</v>
      </c>
    </row>
    <row r="24" spans="1:15" ht="29.25" customHeight="1" x14ac:dyDescent="0.3">
      <c r="B24" s="100"/>
      <c r="C24" s="100"/>
      <c r="D24" s="100"/>
      <c r="E24" s="100"/>
      <c r="F24" s="100"/>
      <c r="G24" s="100"/>
      <c r="H24" s="100"/>
      <c r="I24" s="639" t="s">
        <v>167</v>
      </c>
      <c r="J24" s="640"/>
      <c r="K24" s="640"/>
      <c r="L24" s="640"/>
      <c r="M24" s="641"/>
      <c r="N24" s="409">
        <f>+M8+M11+M12+M15+M16+M17+M18+M19</f>
        <v>11</v>
      </c>
      <c r="O24" s="410">
        <f>+ROUND(+($I$8*$M$8)+($I$15*$M$15)+($I$16*$M$16)+($I$17*$M$17)+($I$18*$M$18)+($I$19*$M$19)+($I$11*$M$11)+($I$12*$M$12),2)</f>
        <v>388521.08</v>
      </c>
    </row>
    <row r="25" spans="1:15" ht="29.25" customHeight="1" x14ac:dyDescent="0.3">
      <c r="B25" s="100"/>
      <c r="C25" s="100"/>
      <c r="D25" s="100"/>
      <c r="E25" s="100"/>
      <c r="F25" s="100"/>
      <c r="G25" s="100"/>
      <c r="H25" s="100"/>
      <c r="I25" s="639" t="s">
        <v>258</v>
      </c>
      <c r="J25" s="640"/>
      <c r="K25" s="640"/>
      <c r="L25" s="640"/>
      <c r="M25" s="641"/>
      <c r="N25" s="409">
        <f>+K7+K8+K11+K12+K15+K16+K17+K18+K19</f>
        <v>0</v>
      </c>
      <c r="O25" s="410">
        <f>+ROUND(+($I$8*$K$8)+($I$15*$K$15)+($I$16*$K$16)+($I$17*$K$17)+($I$18*$K$18)+($I$19*$K$19)+($I$11*$K$11)+($I$12*$K$12)+($K$7*$I$7),2)</f>
        <v>0</v>
      </c>
    </row>
    <row r="26" spans="1:15" ht="29.25" customHeight="1" x14ac:dyDescent="0.3">
      <c r="B26" s="100"/>
      <c r="C26" s="100"/>
      <c r="D26" s="100"/>
      <c r="E26" s="100"/>
      <c r="F26" s="100"/>
      <c r="G26" s="100"/>
      <c r="H26" s="100"/>
      <c r="I26" s="639" t="s">
        <v>115</v>
      </c>
      <c r="J26" s="640"/>
      <c r="K26" s="640"/>
      <c r="L26" s="640"/>
      <c r="M26" s="641"/>
      <c r="N26" s="409">
        <f>+J7+J8+J11+J12+J15+J16+J17+J18+J19</f>
        <v>0</v>
      </c>
      <c r="O26" s="410">
        <f>+ROUND(($J$7*$I$7)+($I$8*$J$8)+($I$15*$J$15)+($I$16*$J$16)+($I$17*$J$17)+($I$18*$J$18)+($I$19*$J$19)+($I$11*$J$11)+($I$12*$J$12),2)</f>
        <v>0</v>
      </c>
    </row>
    <row r="27" spans="1:15" ht="29.25" customHeight="1" x14ac:dyDescent="0.3">
      <c r="B27" s="100"/>
      <c r="C27" s="100"/>
      <c r="D27" s="100"/>
      <c r="E27" s="317"/>
      <c r="F27" s="317"/>
      <c r="G27" s="317"/>
      <c r="H27" s="317"/>
      <c r="I27" s="639" t="s">
        <v>97</v>
      </c>
      <c r="J27" s="640"/>
      <c r="K27" s="640"/>
      <c r="L27" s="640"/>
      <c r="M27" s="641"/>
      <c r="N27" s="411">
        <f>+L7+L8+L11+L12+L15+L16+L17+L18+L19</f>
        <v>0</v>
      </c>
      <c r="O27" s="412">
        <f>+ROUND(($L$7*$I$7)+($I$8*$L$8)+($I$15*$L$15)+($I$16*$L$16)+($I$17*$L$17)+($I$18*$L$18)+($I$19*$L$19)+($I$11*$L$11)+($I$12*$L$12),2)</f>
        <v>0</v>
      </c>
    </row>
    <row r="30" spans="1:15" x14ac:dyDescent="0.3">
      <c r="B30" s="79" t="s">
        <v>230</v>
      </c>
    </row>
    <row r="31" spans="1:15" ht="30.6" customHeight="1" x14ac:dyDescent="0.3">
      <c r="B31" s="413" t="s">
        <v>128</v>
      </c>
      <c r="C31" s="413" t="s">
        <v>130</v>
      </c>
      <c r="D31" s="413"/>
      <c r="E31" s="413"/>
      <c r="F31" s="413"/>
      <c r="G31" s="413"/>
      <c r="H31" s="413"/>
      <c r="I31" s="413"/>
    </row>
    <row r="32" spans="1:15" ht="30.6" customHeight="1" x14ac:dyDescent="0.3">
      <c r="B32" s="414" t="s">
        <v>128</v>
      </c>
      <c r="C32" s="414"/>
      <c r="D32" s="414"/>
      <c r="E32" s="414"/>
      <c r="F32" s="414"/>
      <c r="G32" s="414"/>
      <c r="H32" s="414"/>
      <c r="I32" s="414"/>
    </row>
    <row r="34" spans="1:15" x14ac:dyDescent="0.3">
      <c r="B34" s="436" t="s">
        <v>266</v>
      </c>
      <c r="C34" s="415"/>
      <c r="D34" s="415"/>
      <c r="E34" s="415"/>
      <c r="F34" s="415"/>
      <c r="G34" s="415"/>
      <c r="H34" s="415"/>
      <c r="I34" s="415"/>
    </row>
    <row r="35" spans="1:15" x14ac:dyDescent="0.3">
      <c r="B35" s="415" t="s">
        <v>128</v>
      </c>
      <c r="C35" s="415" t="s">
        <v>259</v>
      </c>
      <c r="D35" s="415"/>
      <c r="E35" s="415"/>
      <c r="F35" s="415"/>
      <c r="G35" s="415"/>
      <c r="H35" s="415"/>
      <c r="I35" s="415"/>
    </row>
    <row r="36" spans="1:15" x14ac:dyDescent="0.3">
      <c r="B36" s="414" t="s">
        <v>128</v>
      </c>
      <c r="C36" s="414"/>
      <c r="D36" s="414"/>
      <c r="E36" s="414"/>
      <c r="F36" s="414"/>
      <c r="G36" s="414"/>
      <c r="H36" s="414"/>
      <c r="I36" s="414"/>
    </row>
    <row r="38" spans="1:15" x14ac:dyDescent="0.3">
      <c r="B38" s="79" t="s">
        <v>231</v>
      </c>
    </row>
    <row r="39" spans="1:15" ht="25.5" customHeight="1" x14ac:dyDescent="0.3">
      <c r="B39" s="414" t="s">
        <v>129</v>
      </c>
      <c r="C39" s="414" t="s">
        <v>131</v>
      </c>
      <c r="D39" s="414"/>
      <c r="E39" s="414"/>
      <c r="F39" s="414"/>
      <c r="G39" s="414"/>
      <c r="H39" s="414"/>
      <c r="I39" s="414"/>
    </row>
    <row r="40" spans="1:15" ht="25.5" customHeight="1" x14ac:dyDescent="0.3">
      <c r="B40" s="414" t="s">
        <v>129</v>
      </c>
      <c r="C40" s="414"/>
      <c r="D40" s="414"/>
      <c r="E40" s="414"/>
      <c r="F40" s="414"/>
      <c r="G40" s="414"/>
      <c r="H40" s="414"/>
      <c r="I40" s="414"/>
    </row>
    <row r="42" spans="1:15" x14ac:dyDescent="0.3">
      <c r="A42" s="522" t="s">
        <v>48</v>
      </c>
      <c r="B42" s="522"/>
      <c r="C42" s="522"/>
      <c r="D42" s="522"/>
      <c r="E42" s="522"/>
      <c r="F42" s="522"/>
      <c r="G42" s="522"/>
      <c r="H42" s="522"/>
      <c r="I42" s="522"/>
      <c r="J42" s="522"/>
      <c r="K42" s="522"/>
      <c r="L42" s="522"/>
      <c r="M42" s="522"/>
      <c r="N42" s="522"/>
      <c r="O42" s="522"/>
    </row>
    <row r="43" spans="1:15" ht="21" customHeight="1" x14ac:dyDescent="0.3">
      <c r="A43" s="659" t="s">
        <v>196</v>
      </c>
      <c r="B43" s="659"/>
      <c r="C43" s="659"/>
      <c r="D43" s="659"/>
      <c r="E43" s="659"/>
      <c r="F43" s="659"/>
      <c r="G43" s="659"/>
      <c r="H43" s="659"/>
      <c r="I43" s="659"/>
      <c r="J43" s="659"/>
      <c r="K43" s="659"/>
      <c r="L43" s="659"/>
      <c r="M43" s="659"/>
      <c r="N43" s="659"/>
      <c r="O43" s="659"/>
    </row>
    <row r="44" spans="1:15" ht="21" customHeight="1" x14ac:dyDescent="0.3">
      <c r="A44" s="659" t="s">
        <v>197</v>
      </c>
      <c r="B44" s="659"/>
      <c r="C44" s="659"/>
      <c r="D44" s="659"/>
      <c r="E44" s="659"/>
      <c r="F44" s="659"/>
      <c r="G44" s="659"/>
      <c r="H44" s="659"/>
      <c r="I44" s="659"/>
      <c r="J44" s="659"/>
      <c r="K44" s="659"/>
      <c r="L44" s="659"/>
      <c r="M44" s="659"/>
      <c r="N44" s="659"/>
      <c r="O44" s="659"/>
    </row>
    <row r="45" spans="1:15" ht="21" customHeight="1" x14ac:dyDescent="0.3">
      <c r="A45" s="660" t="s">
        <v>198</v>
      </c>
      <c r="B45" s="660"/>
      <c r="C45" s="660"/>
      <c r="D45" s="660"/>
      <c r="E45" s="660"/>
      <c r="F45" s="660"/>
      <c r="G45" s="660"/>
      <c r="H45" s="660"/>
      <c r="I45" s="660"/>
      <c r="J45" s="660"/>
      <c r="K45" s="660"/>
      <c r="L45" s="660"/>
      <c r="M45" s="660"/>
      <c r="N45" s="660"/>
      <c r="O45" s="660"/>
    </row>
    <row r="46" spans="1:15" ht="23.25" customHeight="1" x14ac:dyDescent="0.3">
      <c r="A46" s="642" t="s">
        <v>261</v>
      </c>
      <c r="B46" s="643"/>
      <c r="C46" s="643"/>
      <c r="D46" s="643"/>
      <c r="E46" s="643"/>
      <c r="F46" s="643"/>
      <c r="G46" s="643"/>
      <c r="H46" s="643"/>
      <c r="I46" s="643"/>
      <c r="J46" s="643"/>
      <c r="K46" s="643"/>
      <c r="L46" s="643"/>
      <c r="M46" s="643"/>
      <c r="N46" s="643"/>
      <c r="O46" s="644"/>
    </row>
    <row r="47" spans="1:15" s="416" customFormat="1" ht="21" customHeight="1" x14ac:dyDescent="0.3">
      <c r="A47" s="642" t="s">
        <v>188</v>
      </c>
      <c r="B47" s="643"/>
      <c r="C47" s="643"/>
      <c r="D47" s="643"/>
      <c r="E47" s="643"/>
      <c r="F47" s="643"/>
      <c r="G47" s="643"/>
      <c r="H47" s="643"/>
      <c r="I47" s="643"/>
      <c r="J47" s="643"/>
      <c r="K47" s="643"/>
      <c r="L47" s="643"/>
      <c r="M47" s="643"/>
      <c r="N47" s="643"/>
      <c r="O47" s="644"/>
    </row>
    <row r="48" spans="1:15" s="416" customFormat="1" ht="23.25" customHeight="1" x14ac:dyDescent="0.3">
      <c r="A48" s="642" t="s">
        <v>265</v>
      </c>
      <c r="B48" s="643"/>
      <c r="C48" s="643"/>
      <c r="D48" s="643"/>
      <c r="E48" s="643"/>
      <c r="F48" s="643"/>
      <c r="G48" s="643"/>
      <c r="H48" s="643"/>
      <c r="I48" s="643"/>
      <c r="J48" s="643"/>
      <c r="K48" s="643"/>
      <c r="L48" s="643"/>
      <c r="M48" s="643"/>
      <c r="N48" s="643"/>
      <c r="O48" s="644"/>
    </row>
    <row r="49" spans="1:15" x14ac:dyDescent="0.3">
      <c r="A49" s="658" t="s">
        <v>264</v>
      </c>
      <c r="B49" s="658"/>
      <c r="C49" s="658"/>
      <c r="D49" s="658"/>
      <c r="E49" s="658"/>
      <c r="F49" s="658"/>
      <c r="G49" s="658"/>
      <c r="H49" s="658"/>
      <c r="I49" s="658"/>
      <c r="J49" s="658"/>
      <c r="K49" s="658"/>
      <c r="L49" s="658"/>
      <c r="M49" s="658"/>
      <c r="N49" s="658"/>
      <c r="O49" s="658"/>
    </row>
    <row r="50" spans="1:15" x14ac:dyDescent="0.3">
      <c r="A50" s="417"/>
    </row>
  </sheetData>
  <sheetProtection selectLockedCells="1" selectUnlockedCells="1"/>
  <mergeCells count="23">
    <mergeCell ref="A49:O49"/>
    <mergeCell ref="A42:O42"/>
    <mergeCell ref="A43:O43"/>
    <mergeCell ref="A44:O44"/>
    <mergeCell ref="A45:O45"/>
    <mergeCell ref="A46:O46"/>
    <mergeCell ref="A48:O48"/>
    <mergeCell ref="A47:O47"/>
    <mergeCell ref="I24:M24"/>
    <mergeCell ref="I26:M26"/>
    <mergeCell ref="I27:M27"/>
    <mergeCell ref="A1:C1"/>
    <mergeCell ref="G1:J1"/>
    <mergeCell ref="A2:C2"/>
    <mergeCell ref="G2:J3"/>
    <mergeCell ref="L2:L3"/>
    <mergeCell ref="A3:C3"/>
    <mergeCell ref="A5:O5"/>
    <mergeCell ref="A6:A8"/>
    <mergeCell ref="A10:A19"/>
    <mergeCell ref="M2:M3"/>
    <mergeCell ref="I23:M23"/>
    <mergeCell ref="I25:M25"/>
  </mergeCells>
  <pageMargins left="0.45" right="0.47013888888888888" top="0.62013888888888891" bottom="0.47013888888888888" header="0.51180555555555551" footer="0.51180555555555551"/>
  <pageSetup paperSize="9" scale="36" firstPageNumber="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55475-8950-40DD-8821-8216D6CBE044}">
  <sheetPr>
    <tabColor theme="5"/>
    <pageSetUpPr fitToPage="1"/>
  </sheetPr>
  <dimension ref="A1:P50"/>
  <sheetViews>
    <sheetView showGridLines="0" zoomScale="70" zoomScaleNormal="70" workbookViewId="0">
      <selection activeCell="R3" sqref="R3"/>
    </sheetView>
  </sheetViews>
  <sheetFormatPr defaultColWidth="8.5703125" defaultRowHeight="18.75" x14ac:dyDescent="0.3"/>
  <cols>
    <col min="1" max="1" width="8.5703125" style="44" customWidth="1"/>
    <col min="2" max="2" width="23.5703125" style="44" customWidth="1"/>
    <col min="3" max="3" width="15.28515625" style="44" customWidth="1"/>
    <col min="4" max="4" width="16.5703125" style="44" customWidth="1"/>
    <col min="5" max="5" width="15.7109375" style="44" customWidth="1"/>
    <col min="6" max="6" width="13.28515625" style="44" customWidth="1"/>
    <col min="7" max="7" width="18.7109375" style="44" customWidth="1"/>
    <col min="8" max="8" width="16.28515625" style="44" customWidth="1"/>
    <col min="9" max="9" width="21" style="44" customWidth="1"/>
    <col min="10" max="11" width="22.5703125" style="45" customWidth="1"/>
    <col min="12" max="15" width="22.5703125" style="407" customWidth="1"/>
    <col min="16" max="16" width="8.5703125" style="44"/>
    <col min="17" max="17" width="12" style="44" customWidth="1"/>
    <col min="18" max="18" width="11.42578125" style="44" customWidth="1"/>
    <col min="19" max="20" width="12" style="44" customWidth="1"/>
    <col min="21" max="256" width="8.5703125" style="44"/>
    <col min="257" max="257" width="20" style="44" customWidth="1"/>
    <col min="258" max="258" width="18.28515625" style="44" customWidth="1"/>
    <col min="259" max="259" width="15.28515625" style="44" customWidth="1"/>
    <col min="260" max="260" width="17.7109375" style="44" customWidth="1"/>
    <col min="261" max="261" width="14.28515625" style="44" bestFit="1" customWidth="1"/>
    <col min="262" max="262" width="12.7109375" style="44" customWidth="1"/>
    <col min="263" max="263" width="18.28515625" style="44" customWidth="1"/>
    <col min="264" max="264" width="24.5703125" style="44" customWidth="1"/>
    <col min="265" max="265" width="11.7109375" style="44" customWidth="1"/>
    <col min="266" max="266" width="12.7109375" style="44" customWidth="1"/>
    <col min="267" max="267" width="17.7109375" style="44" customWidth="1"/>
    <col min="268" max="268" width="16.7109375" style="44" customWidth="1"/>
    <col min="269" max="269" width="29.7109375" style="44" customWidth="1"/>
    <col min="270" max="270" width="24.7109375" style="44" customWidth="1"/>
    <col min="271" max="271" width="19.42578125" style="44" customWidth="1"/>
    <col min="272" max="272" width="8.5703125" style="44"/>
    <col min="273" max="273" width="12" style="44" customWidth="1"/>
    <col min="274" max="274" width="11.42578125" style="44" customWidth="1"/>
    <col min="275" max="276" width="12" style="44" customWidth="1"/>
    <col min="277" max="512" width="8.5703125" style="44"/>
    <col min="513" max="513" width="20" style="44" customWidth="1"/>
    <col min="514" max="514" width="18.28515625" style="44" customWidth="1"/>
    <col min="515" max="515" width="15.28515625" style="44" customWidth="1"/>
    <col min="516" max="516" width="17.7109375" style="44" customWidth="1"/>
    <col min="517" max="517" width="14.28515625" style="44" bestFit="1" customWidth="1"/>
    <col min="518" max="518" width="12.7109375" style="44" customWidth="1"/>
    <col min="519" max="519" width="18.28515625" style="44" customWidth="1"/>
    <col min="520" max="520" width="24.5703125" style="44" customWidth="1"/>
    <col min="521" max="521" width="11.7109375" style="44" customWidth="1"/>
    <col min="522" max="522" width="12.7109375" style="44" customWidth="1"/>
    <col min="523" max="523" width="17.7109375" style="44" customWidth="1"/>
    <col min="524" max="524" width="16.7109375" style="44" customWidth="1"/>
    <col min="525" max="525" width="29.7109375" style="44" customWidth="1"/>
    <col min="526" max="526" width="24.7109375" style="44" customWidth="1"/>
    <col min="527" max="527" width="19.42578125" style="44" customWidth="1"/>
    <col min="528" max="528" width="8.5703125" style="44"/>
    <col min="529" max="529" width="12" style="44" customWidth="1"/>
    <col min="530" max="530" width="11.42578125" style="44" customWidth="1"/>
    <col min="531" max="532" width="12" style="44" customWidth="1"/>
    <col min="533" max="768" width="8.5703125" style="44"/>
    <col min="769" max="769" width="20" style="44" customWidth="1"/>
    <col min="770" max="770" width="18.28515625" style="44" customWidth="1"/>
    <col min="771" max="771" width="15.28515625" style="44" customWidth="1"/>
    <col min="772" max="772" width="17.7109375" style="44" customWidth="1"/>
    <col min="773" max="773" width="14.28515625" style="44" bestFit="1" customWidth="1"/>
    <col min="774" max="774" width="12.7109375" style="44" customWidth="1"/>
    <col min="775" max="775" width="18.28515625" style="44" customWidth="1"/>
    <col min="776" max="776" width="24.5703125" style="44" customWidth="1"/>
    <col min="777" max="777" width="11.7109375" style="44" customWidth="1"/>
    <col min="778" max="778" width="12.7109375" style="44" customWidth="1"/>
    <col min="779" max="779" width="17.7109375" style="44" customWidth="1"/>
    <col min="780" max="780" width="16.7109375" style="44" customWidth="1"/>
    <col min="781" max="781" width="29.7109375" style="44" customWidth="1"/>
    <col min="782" max="782" width="24.7109375" style="44" customWidth="1"/>
    <col min="783" max="783" width="19.42578125" style="44" customWidth="1"/>
    <col min="784" max="784" width="8.5703125" style="44"/>
    <col min="785" max="785" width="12" style="44" customWidth="1"/>
    <col min="786" max="786" width="11.42578125" style="44" customWidth="1"/>
    <col min="787" max="788" width="12" style="44" customWidth="1"/>
    <col min="789" max="1024" width="8.5703125" style="44"/>
    <col min="1025" max="1025" width="20" style="44" customWidth="1"/>
    <col min="1026" max="1026" width="18.28515625" style="44" customWidth="1"/>
    <col min="1027" max="1027" width="15.28515625" style="44" customWidth="1"/>
    <col min="1028" max="1028" width="17.7109375" style="44" customWidth="1"/>
    <col min="1029" max="1029" width="14.28515625" style="44" bestFit="1" customWidth="1"/>
    <col min="1030" max="1030" width="12.7109375" style="44" customWidth="1"/>
    <col min="1031" max="1031" width="18.28515625" style="44" customWidth="1"/>
    <col min="1032" max="1032" width="24.5703125" style="44" customWidth="1"/>
    <col min="1033" max="1033" width="11.7109375" style="44" customWidth="1"/>
    <col min="1034" max="1034" width="12.7109375" style="44" customWidth="1"/>
    <col min="1035" max="1035" width="17.7109375" style="44" customWidth="1"/>
    <col min="1036" max="1036" width="16.7109375" style="44" customWidth="1"/>
    <col min="1037" max="1037" width="29.7109375" style="44" customWidth="1"/>
    <col min="1038" max="1038" width="24.7109375" style="44" customWidth="1"/>
    <col min="1039" max="1039" width="19.42578125" style="44" customWidth="1"/>
    <col min="1040" max="1040" width="8.5703125" style="44"/>
    <col min="1041" max="1041" width="12" style="44" customWidth="1"/>
    <col min="1042" max="1042" width="11.42578125" style="44" customWidth="1"/>
    <col min="1043" max="1044" width="12" style="44" customWidth="1"/>
    <col min="1045" max="1280" width="8.5703125" style="44"/>
    <col min="1281" max="1281" width="20" style="44" customWidth="1"/>
    <col min="1282" max="1282" width="18.28515625" style="44" customWidth="1"/>
    <col min="1283" max="1283" width="15.28515625" style="44" customWidth="1"/>
    <col min="1284" max="1284" width="17.7109375" style="44" customWidth="1"/>
    <col min="1285" max="1285" width="14.28515625" style="44" bestFit="1" customWidth="1"/>
    <col min="1286" max="1286" width="12.7109375" style="44" customWidth="1"/>
    <col min="1287" max="1287" width="18.28515625" style="44" customWidth="1"/>
    <col min="1288" max="1288" width="24.5703125" style="44" customWidth="1"/>
    <col min="1289" max="1289" width="11.7109375" style="44" customWidth="1"/>
    <col min="1290" max="1290" width="12.7109375" style="44" customWidth="1"/>
    <col min="1291" max="1291" width="17.7109375" style="44" customWidth="1"/>
    <col min="1292" max="1292" width="16.7109375" style="44" customWidth="1"/>
    <col min="1293" max="1293" width="29.7109375" style="44" customWidth="1"/>
    <col min="1294" max="1294" width="24.7109375" style="44" customWidth="1"/>
    <col min="1295" max="1295" width="19.42578125" style="44" customWidth="1"/>
    <col min="1296" max="1296" width="8.5703125" style="44"/>
    <col min="1297" max="1297" width="12" style="44" customWidth="1"/>
    <col min="1298" max="1298" width="11.42578125" style="44" customWidth="1"/>
    <col min="1299" max="1300" width="12" style="44" customWidth="1"/>
    <col min="1301" max="1536" width="8.5703125" style="44"/>
    <col min="1537" max="1537" width="20" style="44" customWidth="1"/>
    <col min="1538" max="1538" width="18.28515625" style="44" customWidth="1"/>
    <col min="1539" max="1539" width="15.28515625" style="44" customWidth="1"/>
    <col min="1540" max="1540" width="17.7109375" style="44" customWidth="1"/>
    <col min="1541" max="1541" width="14.28515625" style="44" bestFit="1" customWidth="1"/>
    <col min="1542" max="1542" width="12.7109375" style="44" customWidth="1"/>
    <col min="1543" max="1543" width="18.28515625" style="44" customWidth="1"/>
    <col min="1544" max="1544" width="24.5703125" style="44" customWidth="1"/>
    <col min="1545" max="1545" width="11.7109375" style="44" customWidth="1"/>
    <col min="1546" max="1546" width="12.7109375" style="44" customWidth="1"/>
    <col min="1547" max="1547" width="17.7109375" style="44" customWidth="1"/>
    <col min="1548" max="1548" width="16.7109375" style="44" customWidth="1"/>
    <col min="1549" max="1549" width="29.7109375" style="44" customWidth="1"/>
    <col min="1550" max="1550" width="24.7109375" style="44" customWidth="1"/>
    <col min="1551" max="1551" width="19.42578125" style="44" customWidth="1"/>
    <col min="1552" max="1552" width="8.5703125" style="44"/>
    <col min="1553" max="1553" width="12" style="44" customWidth="1"/>
    <col min="1554" max="1554" width="11.42578125" style="44" customWidth="1"/>
    <col min="1555" max="1556" width="12" style="44" customWidth="1"/>
    <col min="1557" max="1792" width="8.5703125" style="44"/>
    <col min="1793" max="1793" width="20" style="44" customWidth="1"/>
    <col min="1794" max="1794" width="18.28515625" style="44" customWidth="1"/>
    <col min="1795" max="1795" width="15.28515625" style="44" customWidth="1"/>
    <col min="1796" max="1796" width="17.7109375" style="44" customWidth="1"/>
    <col min="1797" max="1797" width="14.28515625" style="44" bestFit="1" customWidth="1"/>
    <col min="1798" max="1798" width="12.7109375" style="44" customWidth="1"/>
    <col min="1799" max="1799" width="18.28515625" style="44" customWidth="1"/>
    <col min="1800" max="1800" width="24.5703125" style="44" customWidth="1"/>
    <col min="1801" max="1801" width="11.7109375" style="44" customWidth="1"/>
    <col min="1802" max="1802" width="12.7109375" style="44" customWidth="1"/>
    <col min="1803" max="1803" width="17.7109375" style="44" customWidth="1"/>
    <col min="1804" max="1804" width="16.7109375" style="44" customWidth="1"/>
    <col min="1805" max="1805" width="29.7109375" style="44" customWidth="1"/>
    <col min="1806" max="1806" width="24.7109375" style="44" customWidth="1"/>
    <col min="1807" max="1807" width="19.42578125" style="44" customWidth="1"/>
    <col min="1808" max="1808" width="8.5703125" style="44"/>
    <col min="1809" max="1809" width="12" style="44" customWidth="1"/>
    <col min="1810" max="1810" width="11.42578125" style="44" customWidth="1"/>
    <col min="1811" max="1812" width="12" style="44" customWidth="1"/>
    <col min="1813" max="2048" width="8.5703125" style="44"/>
    <col min="2049" max="2049" width="20" style="44" customWidth="1"/>
    <col min="2050" max="2050" width="18.28515625" style="44" customWidth="1"/>
    <col min="2051" max="2051" width="15.28515625" style="44" customWidth="1"/>
    <col min="2052" max="2052" width="17.7109375" style="44" customWidth="1"/>
    <col min="2053" max="2053" width="14.28515625" style="44" bestFit="1" customWidth="1"/>
    <col min="2054" max="2054" width="12.7109375" style="44" customWidth="1"/>
    <col min="2055" max="2055" width="18.28515625" style="44" customWidth="1"/>
    <col min="2056" max="2056" width="24.5703125" style="44" customWidth="1"/>
    <col min="2057" max="2057" width="11.7109375" style="44" customWidth="1"/>
    <col min="2058" max="2058" width="12.7109375" style="44" customWidth="1"/>
    <col min="2059" max="2059" width="17.7109375" style="44" customWidth="1"/>
    <col min="2060" max="2060" width="16.7109375" style="44" customWidth="1"/>
    <col min="2061" max="2061" width="29.7109375" style="44" customWidth="1"/>
    <col min="2062" max="2062" width="24.7109375" style="44" customWidth="1"/>
    <col min="2063" max="2063" width="19.42578125" style="44" customWidth="1"/>
    <col min="2064" max="2064" width="8.5703125" style="44"/>
    <col min="2065" max="2065" width="12" style="44" customWidth="1"/>
    <col min="2066" max="2066" width="11.42578125" style="44" customWidth="1"/>
    <col min="2067" max="2068" width="12" style="44" customWidth="1"/>
    <col min="2069" max="2304" width="8.5703125" style="44"/>
    <col min="2305" max="2305" width="20" style="44" customWidth="1"/>
    <col min="2306" max="2306" width="18.28515625" style="44" customWidth="1"/>
    <col min="2307" max="2307" width="15.28515625" style="44" customWidth="1"/>
    <col min="2308" max="2308" width="17.7109375" style="44" customWidth="1"/>
    <col min="2309" max="2309" width="14.28515625" style="44" bestFit="1" customWidth="1"/>
    <col min="2310" max="2310" width="12.7109375" style="44" customWidth="1"/>
    <col min="2311" max="2311" width="18.28515625" style="44" customWidth="1"/>
    <col min="2312" max="2312" width="24.5703125" style="44" customWidth="1"/>
    <col min="2313" max="2313" width="11.7109375" style="44" customWidth="1"/>
    <col min="2314" max="2314" width="12.7109375" style="44" customWidth="1"/>
    <col min="2315" max="2315" width="17.7109375" style="44" customWidth="1"/>
    <col min="2316" max="2316" width="16.7109375" style="44" customWidth="1"/>
    <col min="2317" max="2317" width="29.7109375" style="44" customWidth="1"/>
    <col min="2318" max="2318" width="24.7109375" style="44" customWidth="1"/>
    <col min="2319" max="2319" width="19.42578125" style="44" customWidth="1"/>
    <col min="2320" max="2320" width="8.5703125" style="44"/>
    <col min="2321" max="2321" width="12" style="44" customWidth="1"/>
    <col min="2322" max="2322" width="11.42578125" style="44" customWidth="1"/>
    <col min="2323" max="2324" width="12" style="44" customWidth="1"/>
    <col min="2325" max="2560" width="8.5703125" style="44"/>
    <col min="2561" max="2561" width="20" style="44" customWidth="1"/>
    <col min="2562" max="2562" width="18.28515625" style="44" customWidth="1"/>
    <col min="2563" max="2563" width="15.28515625" style="44" customWidth="1"/>
    <col min="2564" max="2564" width="17.7109375" style="44" customWidth="1"/>
    <col min="2565" max="2565" width="14.28515625" style="44" bestFit="1" customWidth="1"/>
    <col min="2566" max="2566" width="12.7109375" style="44" customWidth="1"/>
    <col min="2567" max="2567" width="18.28515625" style="44" customWidth="1"/>
    <col min="2568" max="2568" width="24.5703125" style="44" customWidth="1"/>
    <col min="2569" max="2569" width="11.7109375" style="44" customWidth="1"/>
    <col min="2570" max="2570" width="12.7109375" style="44" customWidth="1"/>
    <col min="2571" max="2571" width="17.7109375" style="44" customWidth="1"/>
    <col min="2572" max="2572" width="16.7109375" style="44" customWidth="1"/>
    <col min="2573" max="2573" width="29.7109375" style="44" customWidth="1"/>
    <col min="2574" max="2574" width="24.7109375" style="44" customWidth="1"/>
    <col min="2575" max="2575" width="19.42578125" style="44" customWidth="1"/>
    <col min="2576" max="2576" width="8.5703125" style="44"/>
    <col min="2577" max="2577" width="12" style="44" customWidth="1"/>
    <col min="2578" max="2578" width="11.42578125" style="44" customWidth="1"/>
    <col min="2579" max="2580" width="12" style="44" customWidth="1"/>
    <col min="2581" max="2816" width="8.5703125" style="44"/>
    <col min="2817" max="2817" width="20" style="44" customWidth="1"/>
    <col min="2818" max="2818" width="18.28515625" style="44" customWidth="1"/>
    <col min="2819" max="2819" width="15.28515625" style="44" customWidth="1"/>
    <col min="2820" max="2820" width="17.7109375" style="44" customWidth="1"/>
    <col min="2821" max="2821" width="14.28515625" style="44" bestFit="1" customWidth="1"/>
    <col min="2822" max="2822" width="12.7109375" style="44" customWidth="1"/>
    <col min="2823" max="2823" width="18.28515625" style="44" customWidth="1"/>
    <col min="2824" max="2824" width="24.5703125" style="44" customWidth="1"/>
    <col min="2825" max="2825" width="11.7109375" style="44" customWidth="1"/>
    <col min="2826" max="2826" width="12.7109375" style="44" customWidth="1"/>
    <col min="2827" max="2827" width="17.7109375" style="44" customWidth="1"/>
    <col min="2828" max="2828" width="16.7109375" style="44" customWidth="1"/>
    <col min="2829" max="2829" width="29.7109375" style="44" customWidth="1"/>
    <col min="2830" max="2830" width="24.7109375" style="44" customWidth="1"/>
    <col min="2831" max="2831" width="19.42578125" style="44" customWidth="1"/>
    <col min="2832" max="2832" width="8.5703125" style="44"/>
    <col min="2833" max="2833" width="12" style="44" customWidth="1"/>
    <col min="2834" max="2834" width="11.42578125" style="44" customWidth="1"/>
    <col min="2835" max="2836" width="12" style="44" customWidth="1"/>
    <col min="2837" max="3072" width="8.5703125" style="44"/>
    <col min="3073" max="3073" width="20" style="44" customWidth="1"/>
    <col min="3074" max="3074" width="18.28515625" style="44" customWidth="1"/>
    <col min="3075" max="3075" width="15.28515625" style="44" customWidth="1"/>
    <col min="3076" max="3076" width="17.7109375" style="44" customWidth="1"/>
    <col min="3077" max="3077" width="14.28515625" style="44" bestFit="1" customWidth="1"/>
    <col min="3078" max="3078" width="12.7109375" style="44" customWidth="1"/>
    <col min="3079" max="3079" width="18.28515625" style="44" customWidth="1"/>
    <col min="3080" max="3080" width="24.5703125" style="44" customWidth="1"/>
    <col min="3081" max="3081" width="11.7109375" style="44" customWidth="1"/>
    <col min="3082" max="3082" width="12.7109375" style="44" customWidth="1"/>
    <col min="3083" max="3083" width="17.7109375" style="44" customWidth="1"/>
    <col min="3084" max="3084" width="16.7109375" style="44" customWidth="1"/>
    <col min="3085" max="3085" width="29.7109375" style="44" customWidth="1"/>
    <col min="3086" max="3086" width="24.7109375" style="44" customWidth="1"/>
    <col min="3087" max="3087" width="19.42578125" style="44" customWidth="1"/>
    <col min="3088" max="3088" width="8.5703125" style="44"/>
    <col min="3089" max="3089" width="12" style="44" customWidth="1"/>
    <col min="3090" max="3090" width="11.42578125" style="44" customWidth="1"/>
    <col min="3091" max="3092" width="12" style="44" customWidth="1"/>
    <col min="3093" max="3328" width="8.5703125" style="44"/>
    <col min="3329" max="3329" width="20" style="44" customWidth="1"/>
    <col min="3330" max="3330" width="18.28515625" style="44" customWidth="1"/>
    <col min="3331" max="3331" width="15.28515625" style="44" customWidth="1"/>
    <col min="3332" max="3332" width="17.7109375" style="44" customWidth="1"/>
    <col min="3333" max="3333" width="14.28515625" style="44" bestFit="1" customWidth="1"/>
    <col min="3334" max="3334" width="12.7109375" style="44" customWidth="1"/>
    <col min="3335" max="3335" width="18.28515625" style="44" customWidth="1"/>
    <col min="3336" max="3336" width="24.5703125" style="44" customWidth="1"/>
    <col min="3337" max="3337" width="11.7109375" style="44" customWidth="1"/>
    <col min="3338" max="3338" width="12.7109375" style="44" customWidth="1"/>
    <col min="3339" max="3339" width="17.7109375" style="44" customWidth="1"/>
    <col min="3340" max="3340" width="16.7109375" style="44" customWidth="1"/>
    <col min="3341" max="3341" width="29.7109375" style="44" customWidth="1"/>
    <col min="3342" max="3342" width="24.7109375" style="44" customWidth="1"/>
    <col min="3343" max="3343" width="19.42578125" style="44" customWidth="1"/>
    <col min="3344" max="3344" width="8.5703125" style="44"/>
    <col min="3345" max="3345" width="12" style="44" customWidth="1"/>
    <col min="3346" max="3346" width="11.42578125" style="44" customWidth="1"/>
    <col min="3347" max="3348" width="12" style="44" customWidth="1"/>
    <col min="3349" max="3584" width="8.5703125" style="44"/>
    <col min="3585" max="3585" width="20" style="44" customWidth="1"/>
    <col min="3586" max="3586" width="18.28515625" style="44" customWidth="1"/>
    <col min="3587" max="3587" width="15.28515625" style="44" customWidth="1"/>
    <col min="3588" max="3588" width="17.7109375" style="44" customWidth="1"/>
    <col min="3589" max="3589" width="14.28515625" style="44" bestFit="1" customWidth="1"/>
    <col min="3590" max="3590" width="12.7109375" style="44" customWidth="1"/>
    <col min="3591" max="3591" width="18.28515625" style="44" customWidth="1"/>
    <col min="3592" max="3592" width="24.5703125" style="44" customWidth="1"/>
    <col min="3593" max="3593" width="11.7109375" style="44" customWidth="1"/>
    <col min="3594" max="3594" width="12.7109375" style="44" customWidth="1"/>
    <col min="3595" max="3595" width="17.7109375" style="44" customWidth="1"/>
    <col min="3596" max="3596" width="16.7109375" style="44" customWidth="1"/>
    <col min="3597" max="3597" width="29.7109375" style="44" customWidth="1"/>
    <col min="3598" max="3598" width="24.7109375" style="44" customWidth="1"/>
    <col min="3599" max="3599" width="19.42578125" style="44" customWidth="1"/>
    <col min="3600" max="3600" width="8.5703125" style="44"/>
    <col min="3601" max="3601" width="12" style="44" customWidth="1"/>
    <col min="3602" max="3602" width="11.42578125" style="44" customWidth="1"/>
    <col min="3603" max="3604" width="12" style="44" customWidth="1"/>
    <col min="3605" max="3840" width="8.5703125" style="44"/>
    <col min="3841" max="3841" width="20" style="44" customWidth="1"/>
    <col min="3842" max="3842" width="18.28515625" style="44" customWidth="1"/>
    <col min="3843" max="3843" width="15.28515625" style="44" customWidth="1"/>
    <col min="3844" max="3844" width="17.7109375" style="44" customWidth="1"/>
    <col min="3845" max="3845" width="14.28515625" style="44" bestFit="1" customWidth="1"/>
    <col min="3846" max="3846" width="12.7109375" style="44" customWidth="1"/>
    <col min="3847" max="3847" width="18.28515625" style="44" customWidth="1"/>
    <col min="3848" max="3848" width="24.5703125" style="44" customWidth="1"/>
    <col min="3849" max="3849" width="11.7109375" style="44" customWidth="1"/>
    <col min="3850" max="3850" width="12.7109375" style="44" customWidth="1"/>
    <col min="3851" max="3851" width="17.7109375" style="44" customWidth="1"/>
    <col min="3852" max="3852" width="16.7109375" style="44" customWidth="1"/>
    <col min="3853" max="3853" width="29.7109375" style="44" customWidth="1"/>
    <col min="3854" max="3854" width="24.7109375" style="44" customWidth="1"/>
    <col min="3855" max="3855" width="19.42578125" style="44" customWidth="1"/>
    <col min="3856" max="3856" width="8.5703125" style="44"/>
    <col min="3857" max="3857" width="12" style="44" customWidth="1"/>
    <col min="3858" max="3858" width="11.42578125" style="44" customWidth="1"/>
    <col min="3859" max="3860" width="12" style="44" customWidth="1"/>
    <col min="3861" max="4096" width="8.5703125" style="44"/>
    <col min="4097" max="4097" width="20" style="44" customWidth="1"/>
    <col min="4098" max="4098" width="18.28515625" style="44" customWidth="1"/>
    <col min="4099" max="4099" width="15.28515625" style="44" customWidth="1"/>
    <col min="4100" max="4100" width="17.7109375" style="44" customWidth="1"/>
    <col min="4101" max="4101" width="14.28515625" style="44" bestFit="1" customWidth="1"/>
    <col min="4102" max="4102" width="12.7109375" style="44" customWidth="1"/>
    <col min="4103" max="4103" width="18.28515625" style="44" customWidth="1"/>
    <col min="4104" max="4104" width="24.5703125" style="44" customWidth="1"/>
    <col min="4105" max="4105" width="11.7109375" style="44" customWidth="1"/>
    <col min="4106" max="4106" width="12.7109375" style="44" customWidth="1"/>
    <col min="4107" max="4107" width="17.7109375" style="44" customWidth="1"/>
    <col min="4108" max="4108" width="16.7109375" style="44" customWidth="1"/>
    <col min="4109" max="4109" width="29.7109375" style="44" customWidth="1"/>
    <col min="4110" max="4110" width="24.7109375" style="44" customWidth="1"/>
    <col min="4111" max="4111" width="19.42578125" style="44" customWidth="1"/>
    <col min="4112" max="4112" width="8.5703125" style="44"/>
    <col min="4113" max="4113" width="12" style="44" customWidth="1"/>
    <col min="4114" max="4114" width="11.42578125" style="44" customWidth="1"/>
    <col min="4115" max="4116" width="12" style="44" customWidth="1"/>
    <col min="4117" max="4352" width="8.5703125" style="44"/>
    <col min="4353" max="4353" width="20" style="44" customWidth="1"/>
    <col min="4354" max="4354" width="18.28515625" style="44" customWidth="1"/>
    <col min="4355" max="4355" width="15.28515625" style="44" customWidth="1"/>
    <col min="4356" max="4356" width="17.7109375" style="44" customWidth="1"/>
    <col min="4357" max="4357" width="14.28515625" style="44" bestFit="1" customWidth="1"/>
    <col min="4358" max="4358" width="12.7109375" style="44" customWidth="1"/>
    <col min="4359" max="4359" width="18.28515625" style="44" customWidth="1"/>
    <col min="4360" max="4360" width="24.5703125" style="44" customWidth="1"/>
    <col min="4361" max="4361" width="11.7109375" style="44" customWidth="1"/>
    <col min="4362" max="4362" width="12.7109375" style="44" customWidth="1"/>
    <col min="4363" max="4363" width="17.7109375" style="44" customWidth="1"/>
    <col min="4364" max="4364" width="16.7109375" style="44" customWidth="1"/>
    <col min="4365" max="4365" width="29.7109375" style="44" customWidth="1"/>
    <col min="4366" max="4366" width="24.7109375" style="44" customWidth="1"/>
    <col min="4367" max="4367" width="19.42578125" style="44" customWidth="1"/>
    <col min="4368" max="4368" width="8.5703125" style="44"/>
    <col min="4369" max="4369" width="12" style="44" customWidth="1"/>
    <col min="4370" max="4370" width="11.42578125" style="44" customWidth="1"/>
    <col min="4371" max="4372" width="12" style="44" customWidth="1"/>
    <col min="4373" max="4608" width="8.5703125" style="44"/>
    <col min="4609" max="4609" width="20" style="44" customWidth="1"/>
    <col min="4610" max="4610" width="18.28515625" style="44" customWidth="1"/>
    <col min="4611" max="4611" width="15.28515625" style="44" customWidth="1"/>
    <col min="4612" max="4612" width="17.7109375" style="44" customWidth="1"/>
    <col min="4613" max="4613" width="14.28515625" style="44" bestFit="1" customWidth="1"/>
    <col min="4614" max="4614" width="12.7109375" style="44" customWidth="1"/>
    <col min="4615" max="4615" width="18.28515625" style="44" customWidth="1"/>
    <col min="4616" max="4616" width="24.5703125" style="44" customWidth="1"/>
    <col min="4617" max="4617" width="11.7109375" style="44" customWidth="1"/>
    <col min="4618" max="4618" width="12.7109375" style="44" customWidth="1"/>
    <col min="4619" max="4619" width="17.7109375" style="44" customWidth="1"/>
    <col min="4620" max="4620" width="16.7109375" style="44" customWidth="1"/>
    <col min="4621" max="4621" width="29.7109375" style="44" customWidth="1"/>
    <col min="4622" max="4622" width="24.7109375" style="44" customWidth="1"/>
    <col min="4623" max="4623" width="19.42578125" style="44" customWidth="1"/>
    <col min="4624" max="4624" width="8.5703125" style="44"/>
    <col min="4625" max="4625" width="12" style="44" customWidth="1"/>
    <col min="4626" max="4626" width="11.42578125" style="44" customWidth="1"/>
    <col min="4627" max="4628" width="12" style="44" customWidth="1"/>
    <col min="4629" max="4864" width="8.5703125" style="44"/>
    <col min="4865" max="4865" width="20" style="44" customWidth="1"/>
    <col min="4866" max="4866" width="18.28515625" style="44" customWidth="1"/>
    <col min="4867" max="4867" width="15.28515625" style="44" customWidth="1"/>
    <col min="4868" max="4868" width="17.7109375" style="44" customWidth="1"/>
    <col min="4869" max="4869" width="14.28515625" style="44" bestFit="1" customWidth="1"/>
    <col min="4870" max="4870" width="12.7109375" style="44" customWidth="1"/>
    <col min="4871" max="4871" width="18.28515625" style="44" customWidth="1"/>
    <col min="4872" max="4872" width="24.5703125" style="44" customWidth="1"/>
    <col min="4873" max="4873" width="11.7109375" style="44" customWidth="1"/>
    <col min="4874" max="4874" width="12.7109375" style="44" customWidth="1"/>
    <col min="4875" max="4875" width="17.7109375" style="44" customWidth="1"/>
    <col min="4876" max="4876" width="16.7109375" style="44" customWidth="1"/>
    <col min="4877" max="4877" width="29.7109375" style="44" customWidth="1"/>
    <col min="4878" max="4878" width="24.7109375" style="44" customWidth="1"/>
    <col min="4879" max="4879" width="19.42578125" style="44" customWidth="1"/>
    <col min="4880" max="4880" width="8.5703125" style="44"/>
    <col min="4881" max="4881" width="12" style="44" customWidth="1"/>
    <col min="4882" max="4882" width="11.42578125" style="44" customWidth="1"/>
    <col min="4883" max="4884" width="12" style="44" customWidth="1"/>
    <col min="4885" max="5120" width="8.5703125" style="44"/>
    <col min="5121" max="5121" width="20" style="44" customWidth="1"/>
    <col min="5122" max="5122" width="18.28515625" style="44" customWidth="1"/>
    <col min="5123" max="5123" width="15.28515625" style="44" customWidth="1"/>
    <col min="5124" max="5124" width="17.7109375" style="44" customWidth="1"/>
    <col min="5125" max="5125" width="14.28515625" style="44" bestFit="1" customWidth="1"/>
    <col min="5126" max="5126" width="12.7109375" style="44" customWidth="1"/>
    <col min="5127" max="5127" width="18.28515625" style="44" customWidth="1"/>
    <col min="5128" max="5128" width="24.5703125" style="44" customWidth="1"/>
    <col min="5129" max="5129" width="11.7109375" style="44" customWidth="1"/>
    <col min="5130" max="5130" width="12.7109375" style="44" customWidth="1"/>
    <col min="5131" max="5131" width="17.7109375" style="44" customWidth="1"/>
    <col min="5132" max="5132" width="16.7109375" style="44" customWidth="1"/>
    <col min="5133" max="5133" width="29.7109375" style="44" customWidth="1"/>
    <col min="5134" max="5134" width="24.7109375" style="44" customWidth="1"/>
    <col min="5135" max="5135" width="19.42578125" style="44" customWidth="1"/>
    <col min="5136" max="5136" width="8.5703125" style="44"/>
    <col min="5137" max="5137" width="12" style="44" customWidth="1"/>
    <col min="5138" max="5138" width="11.42578125" style="44" customWidth="1"/>
    <col min="5139" max="5140" width="12" style="44" customWidth="1"/>
    <col min="5141" max="5376" width="8.5703125" style="44"/>
    <col min="5377" max="5377" width="20" style="44" customWidth="1"/>
    <col min="5378" max="5378" width="18.28515625" style="44" customWidth="1"/>
    <col min="5379" max="5379" width="15.28515625" style="44" customWidth="1"/>
    <col min="5380" max="5380" width="17.7109375" style="44" customWidth="1"/>
    <col min="5381" max="5381" width="14.28515625" style="44" bestFit="1" customWidth="1"/>
    <col min="5382" max="5382" width="12.7109375" style="44" customWidth="1"/>
    <col min="5383" max="5383" width="18.28515625" style="44" customWidth="1"/>
    <col min="5384" max="5384" width="24.5703125" style="44" customWidth="1"/>
    <col min="5385" max="5385" width="11.7109375" style="44" customWidth="1"/>
    <col min="5386" max="5386" width="12.7109375" style="44" customWidth="1"/>
    <col min="5387" max="5387" width="17.7109375" style="44" customWidth="1"/>
    <col min="5388" max="5388" width="16.7109375" style="44" customWidth="1"/>
    <col min="5389" max="5389" width="29.7109375" style="44" customWidth="1"/>
    <col min="5390" max="5390" width="24.7109375" style="44" customWidth="1"/>
    <col min="5391" max="5391" width="19.42578125" style="44" customWidth="1"/>
    <col min="5392" max="5392" width="8.5703125" style="44"/>
    <col min="5393" max="5393" width="12" style="44" customWidth="1"/>
    <col min="5394" max="5394" width="11.42578125" style="44" customWidth="1"/>
    <col min="5395" max="5396" width="12" style="44" customWidth="1"/>
    <col min="5397" max="5632" width="8.5703125" style="44"/>
    <col min="5633" max="5633" width="20" style="44" customWidth="1"/>
    <col min="5634" max="5634" width="18.28515625" style="44" customWidth="1"/>
    <col min="5635" max="5635" width="15.28515625" style="44" customWidth="1"/>
    <col min="5636" max="5636" width="17.7109375" style="44" customWidth="1"/>
    <col min="5637" max="5637" width="14.28515625" style="44" bestFit="1" customWidth="1"/>
    <col min="5638" max="5638" width="12.7109375" style="44" customWidth="1"/>
    <col min="5639" max="5639" width="18.28515625" style="44" customWidth="1"/>
    <col min="5640" max="5640" width="24.5703125" style="44" customWidth="1"/>
    <col min="5641" max="5641" width="11.7109375" style="44" customWidth="1"/>
    <col min="5642" max="5642" width="12.7109375" style="44" customWidth="1"/>
    <col min="5643" max="5643" width="17.7109375" style="44" customWidth="1"/>
    <col min="5644" max="5644" width="16.7109375" style="44" customWidth="1"/>
    <col min="5645" max="5645" width="29.7109375" style="44" customWidth="1"/>
    <col min="5646" max="5646" width="24.7109375" style="44" customWidth="1"/>
    <col min="5647" max="5647" width="19.42578125" style="44" customWidth="1"/>
    <col min="5648" max="5648" width="8.5703125" style="44"/>
    <col min="5649" max="5649" width="12" style="44" customWidth="1"/>
    <col min="5650" max="5650" width="11.42578125" style="44" customWidth="1"/>
    <col min="5651" max="5652" width="12" style="44" customWidth="1"/>
    <col min="5653" max="5888" width="8.5703125" style="44"/>
    <col min="5889" max="5889" width="20" style="44" customWidth="1"/>
    <col min="5890" max="5890" width="18.28515625" style="44" customWidth="1"/>
    <col min="5891" max="5891" width="15.28515625" style="44" customWidth="1"/>
    <col min="5892" max="5892" width="17.7109375" style="44" customWidth="1"/>
    <col min="5893" max="5893" width="14.28515625" style="44" bestFit="1" customWidth="1"/>
    <col min="5894" max="5894" width="12.7109375" style="44" customWidth="1"/>
    <col min="5895" max="5895" width="18.28515625" style="44" customWidth="1"/>
    <col min="5896" max="5896" width="24.5703125" style="44" customWidth="1"/>
    <col min="5897" max="5897" width="11.7109375" style="44" customWidth="1"/>
    <col min="5898" max="5898" width="12.7109375" style="44" customWidth="1"/>
    <col min="5899" max="5899" width="17.7109375" style="44" customWidth="1"/>
    <col min="5900" max="5900" width="16.7109375" style="44" customWidth="1"/>
    <col min="5901" max="5901" width="29.7109375" style="44" customWidth="1"/>
    <col min="5902" max="5902" width="24.7109375" style="44" customWidth="1"/>
    <col min="5903" max="5903" width="19.42578125" style="44" customWidth="1"/>
    <col min="5904" max="5904" width="8.5703125" style="44"/>
    <col min="5905" max="5905" width="12" style="44" customWidth="1"/>
    <col min="5906" max="5906" width="11.42578125" style="44" customWidth="1"/>
    <col min="5907" max="5908" width="12" style="44" customWidth="1"/>
    <col min="5909" max="6144" width="8.5703125" style="44"/>
    <col min="6145" max="6145" width="20" style="44" customWidth="1"/>
    <col min="6146" max="6146" width="18.28515625" style="44" customWidth="1"/>
    <col min="6147" max="6147" width="15.28515625" style="44" customWidth="1"/>
    <col min="6148" max="6148" width="17.7109375" style="44" customWidth="1"/>
    <col min="6149" max="6149" width="14.28515625" style="44" bestFit="1" customWidth="1"/>
    <col min="6150" max="6150" width="12.7109375" style="44" customWidth="1"/>
    <col min="6151" max="6151" width="18.28515625" style="44" customWidth="1"/>
    <col min="6152" max="6152" width="24.5703125" style="44" customWidth="1"/>
    <col min="6153" max="6153" width="11.7109375" style="44" customWidth="1"/>
    <col min="6154" max="6154" width="12.7109375" style="44" customWidth="1"/>
    <col min="6155" max="6155" width="17.7109375" style="44" customWidth="1"/>
    <col min="6156" max="6156" width="16.7109375" style="44" customWidth="1"/>
    <col min="6157" max="6157" width="29.7109375" style="44" customWidth="1"/>
    <col min="6158" max="6158" width="24.7109375" style="44" customWidth="1"/>
    <col min="6159" max="6159" width="19.42578125" style="44" customWidth="1"/>
    <col min="6160" max="6160" width="8.5703125" style="44"/>
    <col min="6161" max="6161" width="12" style="44" customWidth="1"/>
    <col min="6162" max="6162" width="11.42578125" style="44" customWidth="1"/>
    <col min="6163" max="6164" width="12" style="44" customWidth="1"/>
    <col min="6165" max="6400" width="8.5703125" style="44"/>
    <col min="6401" max="6401" width="20" style="44" customWidth="1"/>
    <col min="6402" max="6402" width="18.28515625" style="44" customWidth="1"/>
    <col min="6403" max="6403" width="15.28515625" style="44" customWidth="1"/>
    <col min="6404" max="6404" width="17.7109375" style="44" customWidth="1"/>
    <col min="6405" max="6405" width="14.28515625" style="44" bestFit="1" customWidth="1"/>
    <col min="6406" max="6406" width="12.7109375" style="44" customWidth="1"/>
    <col min="6407" max="6407" width="18.28515625" style="44" customWidth="1"/>
    <col min="6408" max="6408" width="24.5703125" style="44" customWidth="1"/>
    <col min="6409" max="6409" width="11.7109375" style="44" customWidth="1"/>
    <col min="6410" max="6410" width="12.7109375" style="44" customWidth="1"/>
    <col min="6411" max="6411" width="17.7109375" style="44" customWidth="1"/>
    <col min="6412" max="6412" width="16.7109375" style="44" customWidth="1"/>
    <col min="6413" max="6413" width="29.7109375" style="44" customWidth="1"/>
    <col min="6414" max="6414" width="24.7109375" style="44" customWidth="1"/>
    <col min="6415" max="6415" width="19.42578125" style="44" customWidth="1"/>
    <col min="6416" max="6416" width="8.5703125" style="44"/>
    <col min="6417" max="6417" width="12" style="44" customWidth="1"/>
    <col min="6418" max="6418" width="11.42578125" style="44" customWidth="1"/>
    <col min="6419" max="6420" width="12" style="44" customWidth="1"/>
    <col min="6421" max="6656" width="8.5703125" style="44"/>
    <col min="6657" max="6657" width="20" style="44" customWidth="1"/>
    <col min="6658" max="6658" width="18.28515625" style="44" customWidth="1"/>
    <col min="6659" max="6659" width="15.28515625" style="44" customWidth="1"/>
    <col min="6660" max="6660" width="17.7109375" style="44" customWidth="1"/>
    <col min="6661" max="6661" width="14.28515625" style="44" bestFit="1" customWidth="1"/>
    <col min="6662" max="6662" width="12.7109375" style="44" customWidth="1"/>
    <col min="6663" max="6663" width="18.28515625" style="44" customWidth="1"/>
    <col min="6664" max="6664" width="24.5703125" style="44" customWidth="1"/>
    <col min="6665" max="6665" width="11.7109375" style="44" customWidth="1"/>
    <col min="6666" max="6666" width="12.7109375" style="44" customWidth="1"/>
    <col min="6667" max="6667" width="17.7109375" style="44" customWidth="1"/>
    <col min="6668" max="6668" width="16.7109375" style="44" customWidth="1"/>
    <col min="6669" max="6669" width="29.7109375" style="44" customWidth="1"/>
    <col min="6670" max="6670" width="24.7109375" style="44" customWidth="1"/>
    <col min="6671" max="6671" width="19.42578125" style="44" customWidth="1"/>
    <col min="6672" max="6672" width="8.5703125" style="44"/>
    <col min="6673" max="6673" width="12" style="44" customWidth="1"/>
    <col min="6674" max="6674" width="11.42578125" style="44" customWidth="1"/>
    <col min="6675" max="6676" width="12" style="44" customWidth="1"/>
    <col min="6677" max="6912" width="8.5703125" style="44"/>
    <col min="6913" max="6913" width="20" style="44" customWidth="1"/>
    <col min="6914" max="6914" width="18.28515625" style="44" customWidth="1"/>
    <col min="6915" max="6915" width="15.28515625" style="44" customWidth="1"/>
    <col min="6916" max="6916" width="17.7109375" style="44" customWidth="1"/>
    <col min="6917" max="6917" width="14.28515625" style="44" bestFit="1" customWidth="1"/>
    <col min="6918" max="6918" width="12.7109375" style="44" customWidth="1"/>
    <col min="6919" max="6919" width="18.28515625" style="44" customWidth="1"/>
    <col min="6920" max="6920" width="24.5703125" style="44" customWidth="1"/>
    <col min="6921" max="6921" width="11.7109375" style="44" customWidth="1"/>
    <col min="6922" max="6922" width="12.7109375" style="44" customWidth="1"/>
    <col min="6923" max="6923" width="17.7109375" style="44" customWidth="1"/>
    <col min="6924" max="6924" width="16.7109375" style="44" customWidth="1"/>
    <col min="6925" max="6925" width="29.7109375" style="44" customWidth="1"/>
    <col min="6926" max="6926" width="24.7109375" style="44" customWidth="1"/>
    <col min="6927" max="6927" width="19.42578125" style="44" customWidth="1"/>
    <col min="6928" max="6928" width="8.5703125" style="44"/>
    <col min="6929" max="6929" width="12" style="44" customWidth="1"/>
    <col min="6930" max="6930" width="11.42578125" style="44" customWidth="1"/>
    <col min="6931" max="6932" width="12" style="44" customWidth="1"/>
    <col min="6933" max="7168" width="8.5703125" style="44"/>
    <col min="7169" max="7169" width="20" style="44" customWidth="1"/>
    <col min="7170" max="7170" width="18.28515625" style="44" customWidth="1"/>
    <col min="7171" max="7171" width="15.28515625" style="44" customWidth="1"/>
    <col min="7172" max="7172" width="17.7109375" style="44" customWidth="1"/>
    <col min="7173" max="7173" width="14.28515625" style="44" bestFit="1" customWidth="1"/>
    <col min="7174" max="7174" width="12.7109375" style="44" customWidth="1"/>
    <col min="7175" max="7175" width="18.28515625" style="44" customWidth="1"/>
    <col min="7176" max="7176" width="24.5703125" style="44" customWidth="1"/>
    <col min="7177" max="7177" width="11.7109375" style="44" customWidth="1"/>
    <col min="7178" max="7178" width="12.7109375" style="44" customWidth="1"/>
    <col min="7179" max="7179" width="17.7109375" style="44" customWidth="1"/>
    <col min="7180" max="7180" width="16.7109375" style="44" customWidth="1"/>
    <col min="7181" max="7181" width="29.7109375" style="44" customWidth="1"/>
    <col min="7182" max="7182" width="24.7109375" style="44" customWidth="1"/>
    <col min="7183" max="7183" width="19.42578125" style="44" customWidth="1"/>
    <col min="7184" max="7184" width="8.5703125" style="44"/>
    <col min="7185" max="7185" width="12" style="44" customWidth="1"/>
    <col min="7186" max="7186" width="11.42578125" style="44" customWidth="1"/>
    <col min="7187" max="7188" width="12" style="44" customWidth="1"/>
    <col min="7189" max="7424" width="8.5703125" style="44"/>
    <col min="7425" max="7425" width="20" style="44" customWidth="1"/>
    <col min="7426" max="7426" width="18.28515625" style="44" customWidth="1"/>
    <col min="7427" max="7427" width="15.28515625" style="44" customWidth="1"/>
    <col min="7428" max="7428" width="17.7109375" style="44" customWidth="1"/>
    <col min="7429" max="7429" width="14.28515625" style="44" bestFit="1" customWidth="1"/>
    <col min="7430" max="7430" width="12.7109375" style="44" customWidth="1"/>
    <col min="7431" max="7431" width="18.28515625" style="44" customWidth="1"/>
    <col min="7432" max="7432" width="24.5703125" style="44" customWidth="1"/>
    <col min="7433" max="7433" width="11.7109375" style="44" customWidth="1"/>
    <col min="7434" max="7434" width="12.7109375" style="44" customWidth="1"/>
    <col min="7435" max="7435" width="17.7109375" style="44" customWidth="1"/>
    <col min="7436" max="7436" width="16.7109375" style="44" customWidth="1"/>
    <col min="7437" max="7437" width="29.7109375" style="44" customWidth="1"/>
    <col min="7438" max="7438" width="24.7109375" style="44" customWidth="1"/>
    <col min="7439" max="7439" width="19.42578125" style="44" customWidth="1"/>
    <col min="7440" max="7440" width="8.5703125" style="44"/>
    <col min="7441" max="7441" width="12" style="44" customWidth="1"/>
    <col min="7442" max="7442" width="11.42578125" style="44" customWidth="1"/>
    <col min="7443" max="7444" width="12" style="44" customWidth="1"/>
    <col min="7445" max="7680" width="8.5703125" style="44"/>
    <col min="7681" max="7681" width="20" style="44" customWidth="1"/>
    <col min="7682" max="7682" width="18.28515625" style="44" customWidth="1"/>
    <col min="7683" max="7683" width="15.28515625" style="44" customWidth="1"/>
    <col min="7684" max="7684" width="17.7109375" style="44" customWidth="1"/>
    <col min="7685" max="7685" width="14.28515625" style="44" bestFit="1" customWidth="1"/>
    <col min="7686" max="7686" width="12.7109375" style="44" customWidth="1"/>
    <col min="7687" max="7687" width="18.28515625" style="44" customWidth="1"/>
    <col min="7688" max="7688" width="24.5703125" style="44" customWidth="1"/>
    <col min="7689" max="7689" width="11.7109375" style="44" customWidth="1"/>
    <col min="7690" max="7690" width="12.7109375" style="44" customWidth="1"/>
    <col min="7691" max="7691" width="17.7109375" style="44" customWidth="1"/>
    <col min="7692" max="7692" width="16.7109375" style="44" customWidth="1"/>
    <col min="7693" max="7693" width="29.7109375" style="44" customWidth="1"/>
    <col min="7694" max="7694" width="24.7109375" style="44" customWidth="1"/>
    <col min="7695" max="7695" width="19.42578125" style="44" customWidth="1"/>
    <col min="7696" max="7696" width="8.5703125" style="44"/>
    <col min="7697" max="7697" width="12" style="44" customWidth="1"/>
    <col min="7698" max="7698" width="11.42578125" style="44" customWidth="1"/>
    <col min="7699" max="7700" width="12" style="44" customWidth="1"/>
    <col min="7701" max="7936" width="8.5703125" style="44"/>
    <col min="7937" max="7937" width="20" style="44" customWidth="1"/>
    <col min="7938" max="7938" width="18.28515625" style="44" customWidth="1"/>
    <col min="7939" max="7939" width="15.28515625" style="44" customWidth="1"/>
    <col min="7940" max="7940" width="17.7109375" style="44" customWidth="1"/>
    <col min="7941" max="7941" width="14.28515625" style="44" bestFit="1" customWidth="1"/>
    <col min="7942" max="7942" width="12.7109375" style="44" customWidth="1"/>
    <col min="7943" max="7943" width="18.28515625" style="44" customWidth="1"/>
    <col min="7944" max="7944" width="24.5703125" style="44" customWidth="1"/>
    <col min="7945" max="7945" width="11.7109375" style="44" customWidth="1"/>
    <col min="7946" max="7946" width="12.7109375" style="44" customWidth="1"/>
    <col min="7947" max="7947" width="17.7109375" style="44" customWidth="1"/>
    <col min="7948" max="7948" width="16.7109375" style="44" customWidth="1"/>
    <col min="7949" max="7949" width="29.7109375" style="44" customWidth="1"/>
    <col min="7950" max="7950" width="24.7109375" style="44" customWidth="1"/>
    <col min="7951" max="7951" width="19.42578125" style="44" customWidth="1"/>
    <col min="7952" max="7952" width="8.5703125" style="44"/>
    <col min="7953" max="7953" width="12" style="44" customWidth="1"/>
    <col min="7954" max="7954" width="11.42578125" style="44" customWidth="1"/>
    <col min="7955" max="7956" width="12" style="44" customWidth="1"/>
    <col min="7957" max="8192" width="8.5703125" style="44"/>
    <col min="8193" max="8193" width="20" style="44" customWidth="1"/>
    <col min="8194" max="8194" width="18.28515625" style="44" customWidth="1"/>
    <col min="8195" max="8195" width="15.28515625" style="44" customWidth="1"/>
    <col min="8196" max="8196" width="17.7109375" style="44" customWidth="1"/>
    <col min="8197" max="8197" width="14.28515625" style="44" bestFit="1" customWidth="1"/>
    <col min="8198" max="8198" width="12.7109375" style="44" customWidth="1"/>
    <col min="8199" max="8199" width="18.28515625" style="44" customWidth="1"/>
    <col min="8200" max="8200" width="24.5703125" style="44" customWidth="1"/>
    <col min="8201" max="8201" width="11.7109375" style="44" customWidth="1"/>
    <col min="8202" max="8202" width="12.7109375" style="44" customWidth="1"/>
    <col min="8203" max="8203" width="17.7109375" style="44" customWidth="1"/>
    <col min="8204" max="8204" width="16.7109375" style="44" customWidth="1"/>
    <col min="8205" max="8205" width="29.7109375" style="44" customWidth="1"/>
    <col min="8206" max="8206" width="24.7109375" style="44" customWidth="1"/>
    <col min="8207" max="8207" width="19.42578125" style="44" customWidth="1"/>
    <col min="8208" max="8208" width="8.5703125" style="44"/>
    <col min="8209" max="8209" width="12" style="44" customWidth="1"/>
    <col min="8210" max="8210" width="11.42578125" style="44" customWidth="1"/>
    <col min="8211" max="8212" width="12" style="44" customWidth="1"/>
    <col min="8213" max="8448" width="8.5703125" style="44"/>
    <col min="8449" max="8449" width="20" style="44" customWidth="1"/>
    <col min="8450" max="8450" width="18.28515625" style="44" customWidth="1"/>
    <col min="8451" max="8451" width="15.28515625" style="44" customWidth="1"/>
    <col min="8452" max="8452" width="17.7109375" style="44" customWidth="1"/>
    <col min="8453" max="8453" width="14.28515625" style="44" bestFit="1" customWidth="1"/>
    <col min="8454" max="8454" width="12.7109375" style="44" customWidth="1"/>
    <col min="8455" max="8455" width="18.28515625" style="44" customWidth="1"/>
    <col min="8456" max="8456" width="24.5703125" style="44" customWidth="1"/>
    <col min="8457" max="8457" width="11.7109375" style="44" customWidth="1"/>
    <col min="8458" max="8458" width="12.7109375" style="44" customWidth="1"/>
    <col min="8459" max="8459" width="17.7109375" style="44" customWidth="1"/>
    <col min="8460" max="8460" width="16.7109375" style="44" customWidth="1"/>
    <col min="8461" max="8461" width="29.7109375" style="44" customWidth="1"/>
    <col min="8462" max="8462" width="24.7109375" style="44" customWidth="1"/>
    <col min="8463" max="8463" width="19.42578125" style="44" customWidth="1"/>
    <col min="8464" max="8464" width="8.5703125" style="44"/>
    <col min="8465" max="8465" width="12" style="44" customWidth="1"/>
    <col min="8466" max="8466" width="11.42578125" style="44" customWidth="1"/>
    <col min="8467" max="8468" width="12" style="44" customWidth="1"/>
    <col min="8469" max="8704" width="8.5703125" style="44"/>
    <col min="8705" max="8705" width="20" style="44" customWidth="1"/>
    <col min="8706" max="8706" width="18.28515625" style="44" customWidth="1"/>
    <col min="8707" max="8707" width="15.28515625" style="44" customWidth="1"/>
    <col min="8708" max="8708" width="17.7109375" style="44" customWidth="1"/>
    <col min="8709" max="8709" width="14.28515625" style="44" bestFit="1" customWidth="1"/>
    <col min="8710" max="8710" width="12.7109375" style="44" customWidth="1"/>
    <col min="8711" max="8711" width="18.28515625" style="44" customWidth="1"/>
    <col min="8712" max="8712" width="24.5703125" style="44" customWidth="1"/>
    <col min="8713" max="8713" width="11.7109375" style="44" customWidth="1"/>
    <col min="8714" max="8714" width="12.7109375" style="44" customWidth="1"/>
    <col min="8715" max="8715" width="17.7109375" style="44" customWidth="1"/>
    <col min="8716" max="8716" width="16.7109375" style="44" customWidth="1"/>
    <col min="8717" max="8717" width="29.7109375" style="44" customWidth="1"/>
    <col min="8718" max="8718" width="24.7109375" style="44" customWidth="1"/>
    <col min="8719" max="8719" width="19.42578125" style="44" customWidth="1"/>
    <col min="8720" max="8720" width="8.5703125" style="44"/>
    <col min="8721" max="8721" width="12" style="44" customWidth="1"/>
    <col min="8722" max="8722" width="11.42578125" style="44" customWidth="1"/>
    <col min="8723" max="8724" width="12" style="44" customWidth="1"/>
    <col min="8725" max="8960" width="8.5703125" style="44"/>
    <col min="8961" max="8961" width="20" style="44" customWidth="1"/>
    <col min="8962" max="8962" width="18.28515625" style="44" customWidth="1"/>
    <col min="8963" max="8963" width="15.28515625" style="44" customWidth="1"/>
    <col min="8964" max="8964" width="17.7109375" style="44" customWidth="1"/>
    <col min="8965" max="8965" width="14.28515625" style="44" bestFit="1" customWidth="1"/>
    <col min="8966" max="8966" width="12.7109375" style="44" customWidth="1"/>
    <col min="8967" max="8967" width="18.28515625" style="44" customWidth="1"/>
    <col min="8968" max="8968" width="24.5703125" style="44" customWidth="1"/>
    <col min="8969" max="8969" width="11.7109375" style="44" customWidth="1"/>
    <col min="8970" max="8970" width="12.7109375" style="44" customWidth="1"/>
    <col min="8971" max="8971" width="17.7109375" style="44" customWidth="1"/>
    <col min="8972" max="8972" width="16.7109375" style="44" customWidth="1"/>
    <col min="8973" max="8973" width="29.7109375" style="44" customWidth="1"/>
    <col min="8974" max="8974" width="24.7109375" style="44" customWidth="1"/>
    <col min="8975" max="8975" width="19.42578125" style="44" customWidth="1"/>
    <col min="8976" max="8976" width="8.5703125" style="44"/>
    <col min="8977" max="8977" width="12" style="44" customWidth="1"/>
    <col min="8978" max="8978" width="11.42578125" style="44" customWidth="1"/>
    <col min="8979" max="8980" width="12" style="44" customWidth="1"/>
    <col min="8981" max="9216" width="8.5703125" style="44"/>
    <col min="9217" max="9217" width="20" style="44" customWidth="1"/>
    <col min="9218" max="9218" width="18.28515625" style="44" customWidth="1"/>
    <col min="9219" max="9219" width="15.28515625" style="44" customWidth="1"/>
    <col min="9220" max="9220" width="17.7109375" style="44" customWidth="1"/>
    <col min="9221" max="9221" width="14.28515625" style="44" bestFit="1" customWidth="1"/>
    <col min="9222" max="9222" width="12.7109375" style="44" customWidth="1"/>
    <col min="9223" max="9223" width="18.28515625" style="44" customWidth="1"/>
    <col min="9224" max="9224" width="24.5703125" style="44" customWidth="1"/>
    <col min="9225" max="9225" width="11.7109375" style="44" customWidth="1"/>
    <col min="9226" max="9226" width="12.7109375" style="44" customWidth="1"/>
    <col min="9227" max="9227" width="17.7109375" style="44" customWidth="1"/>
    <col min="9228" max="9228" width="16.7109375" style="44" customWidth="1"/>
    <col min="9229" max="9229" width="29.7109375" style="44" customWidth="1"/>
    <col min="9230" max="9230" width="24.7109375" style="44" customWidth="1"/>
    <col min="9231" max="9231" width="19.42578125" style="44" customWidth="1"/>
    <col min="9232" max="9232" width="8.5703125" style="44"/>
    <col min="9233" max="9233" width="12" style="44" customWidth="1"/>
    <col min="9234" max="9234" width="11.42578125" style="44" customWidth="1"/>
    <col min="9235" max="9236" width="12" style="44" customWidth="1"/>
    <col min="9237" max="9472" width="8.5703125" style="44"/>
    <col min="9473" max="9473" width="20" style="44" customWidth="1"/>
    <col min="9474" max="9474" width="18.28515625" style="44" customWidth="1"/>
    <col min="9475" max="9475" width="15.28515625" style="44" customWidth="1"/>
    <col min="9476" max="9476" width="17.7109375" style="44" customWidth="1"/>
    <col min="9477" max="9477" width="14.28515625" style="44" bestFit="1" customWidth="1"/>
    <col min="9478" max="9478" width="12.7109375" style="44" customWidth="1"/>
    <col min="9479" max="9479" width="18.28515625" style="44" customWidth="1"/>
    <col min="9480" max="9480" width="24.5703125" style="44" customWidth="1"/>
    <col min="9481" max="9481" width="11.7109375" style="44" customWidth="1"/>
    <col min="9482" max="9482" width="12.7109375" style="44" customWidth="1"/>
    <col min="9483" max="9483" width="17.7109375" style="44" customWidth="1"/>
    <col min="9484" max="9484" width="16.7109375" style="44" customWidth="1"/>
    <col min="9485" max="9485" width="29.7109375" style="44" customWidth="1"/>
    <col min="9486" max="9486" width="24.7109375" style="44" customWidth="1"/>
    <col min="9487" max="9487" width="19.42578125" style="44" customWidth="1"/>
    <col min="9488" max="9488" width="8.5703125" style="44"/>
    <col min="9489" max="9489" width="12" style="44" customWidth="1"/>
    <col min="9490" max="9490" width="11.42578125" style="44" customWidth="1"/>
    <col min="9491" max="9492" width="12" style="44" customWidth="1"/>
    <col min="9493" max="9728" width="8.5703125" style="44"/>
    <col min="9729" max="9729" width="20" style="44" customWidth="1"/>
    <col min="9730" max="9730" width="18.28515625" style="44" customWidth="1"/>
    <col min="9731" max="9731" width="15.28515625" style="44" customWidth="1"/>
    <col min="9732" max="9732" width="17.7109375" style="44" customWidth="1"/>
    <col min="9733" max="9733" width="14.28515625" style="44" bestFit="1" customWidth="1"/>
    <col min="9734" max="9734" width="12.7109375" style="44" customWidth="1"/>
    <col min="9735" max="9735" width="18.28515625" style="44" customWidth="1"/>
    <col min="9736" max="9736" width="24.5703125" style="44" customWidth="1"/>
    <col min="9737" max="9737" width="11.7109375" style="44" customWidth="1"/>
    <col min="9738" max="9738" width="12.7109375" style="44" customWidth="1"/>
    <col min="9739" max="9739" width="17.7109375" style="44" customWidth="1"/>
    <col min="9740" max="9740" width="16.7109375" style="44" customWidth="1"/>
    <col min="9741" max="9741" width="29.7109375" style="44" customWidth="1"/>
    <col min="9742" max="9742" width="24.7109375" style="44" customWidth="1"/>
    <col min="9743" max="9743" width="19.42578125" style="44" customWidth="1"/>
    <col min="9744" max="9744" width="8.5703125" style="44"/>
    <col min="9745" max="9745" width="12" style="44" customWidth="1"/>
    <col min="9746" max="9746" width="11.42578125" style="44" customWidth="1"/>
    <col min="9747" max="9748" width="12" style="44" customWidth="1"/>
    <col min="9749" max="9984" width="8.5703125" style="44"/>
    <col min="9985" max="9985" width="20" style="44" customWidth="1"/>
    <col min="9986" max="9986" width="18.28515625" style="44" customWidth="1"/>
    <col min="9987" max="9987" width="15.28515625" style="44" customWidth="1"/>
    <col min="9988" max="9988" width="17.7109375" style="44" customWidth="1"/>
    <col min="9989" max="9989" width="14.28515625" style="44" bestFit="1" customWidth="1"/>
    <col min="9990" max="9990" width="12.7109375" style="44" customWidth="1"/>
    <col min="9991" max="9991" width="18.28515625" style="44" customWidth="1"/>
    <col min="9992" max="9992" width="24.5703125" style="44" customWidth="1"/>
    <col min="9993" max="9993" width="11.7109375" style="44" customWidth="1"/>
    <col min="9994" max="9994" width="12.7109375" style="44" customWidth="1"/>
    <col min="9995" max="9995" width="17.7109375" style="44" customWidth="1"/>
    <col min="9996" max="9996" width="16.7109375" style="44" customWidth="1"/>
    <col min="9997" max="9997" width="29.7109375" style="44" customWidth="1"/>
    <col min="9998" max="9998" width="24.7109375" style="44" customWidth="1"/>
    <col min="9999" max="9999" width="19.42578125" style="44" customWidth="1"/>
    <col min="10000" max="10000" width="8.5703125" style="44"/>
    <col min="10001" max="10001" width="12" style="44" customWidth="1"/>
    <col min="10002" max="10002" width="11.42578125" style="44" customWidth="1"/>
    <col min="10003" max="10004" width="12" style="44" customWidth="1"/>
    <col min="10005" max="10240" width="8.5703125" style="44"/>
    <col min="10241" max="10241" width="20" style="44" customWidth="1"/>
    <col min="10242" max="10242" width="18.28515625" style="44" customWidth="1"/>
    <col min="10243" max="10243" width="15.28515625" style="44" customWidth="1"/>
    <col min="10244" max="10244" width="17.7109375" style="44" customWidth="1"/>
    <col min="10245" max="10245" width="14.28515625" style="44" bestFit="1" customWidth="1"/>
    <col min="10246" max="10246" width="12.7109375" style="44" customWidth="1"/>
    <col min="10247" max="10247" width="18.28515625" style="44" customWidth="1"/>
    <col min="10248" max="10248" width="24.5703125" style="44" customWidth="1"/>
    <col min="10249" max="10249" width="11.7109375" style="44" customWidth="1"/>
    <col min="10250" max="10250" width="12.7109375" style="44" customWidth="1"/>
    <col min="10251" max="10251" width="17.7109375" style="44" customWidth="1"/>
    <col min="10252" max="10252" width="16.7109375" style="44" customWidth="1"/>
    <col min="10253" max="10253" width="29.7109375" style="44" customWidth="1"/>
    <col min="10254" max="10254" width="24.7109375" style="44" customWidth="1"/>
    <col min="10255" max="10255" width="19.42578125" style="44" customWidth="1"/>
    <col min="10256" max="10256" width="8.5703125" style="44"/>
    <col min="10257" max="10257" width="12" style="44" customWidth="1"/>
    <col min="10258" max="10258" width="11.42578125" style="44" customWidth="1"/>
    <col min="10259" max="10260" width="12" style="44" customWidth="1"/>
    <col min="10261" max="10496" width="8.5703125" style="44"/>
    <col min="10497" max="10497" width="20" style="44" customWidth="1"/>
    <col min="10498" max="10498" width="18.28515625" style="44" customWidth="1"/>
    <col min="10499" max="10499" width="15.28515625" style="44" customWidth="1"/>
    <col min="10500" max="10500" width="17.7109375" style="44" customWidth="1"/>
    <col min="10501" max="10501" width="14.28515625" style="44" bestFit="1" customWidth="1"/>
    <col min="10502" max="10502" width="12.7109375" style="44" customWidth="1"/>
    <col min="10503" max="10503" width="18.28515625" style="44" customWidth="1"/>
    <col min="10504" max="10504" width="24.5703125" style="44" customWidth="1"/>
    <col min="10505" max="10505" width="11.7109375" style="44" customWidth="1"/>
    <col min="10506" max="10506" width="12.7109375" style="44" customWidth="1"/>
    <col min="10507" max="10507" width="17.7109375" style="44" customWidth="1"/>
    <col min="10508" max="10508" width="16.7109375" style="44" customWidth="1"/>
    <col min="10509" max="10509" width="29.7109375" style="44" customWidth="1"/>
    <col min="10510" max="10510" width="24.7109375" style="44" customWidth="1"/>
    <col min="10511" max="10511" width="19.42578125" style="44" customWidth="1"/>
    <col min="10512" max="10512" width="8.5703125" style="44"/>
    <col min="10513" max="10513" width="12" style="44" customWidth="1"/>
    <col min="10514" max="10514" width="11.42578125" style="44" customWidth="1"/>
    <col min="10515" max="10516" width="12" style="44" customWidth="1"/>
    <col min="10517" max="10752" width="8.5703125" style="44"/>
    <col min="10753" max="10753" width="20" style="44" customWidth="1"/>
    <col min="10754" max="10754" width="18.28515625" style="44" customWidth="1"/>
    <col min="10755" max="10755" width="15.28515625" style="44" customWidth="1"/>
    <col min="10756" max="10756" width="17.7109375" style="44" customWidth="1"/>
    <col min="10757" max="10757" width="14.28515625" style="44" bestFit="1" customWidth="1"/>
    <col min="10758" max="10758" width="12.7109375" style="44" customWidth="1"/>
    <col min="10759" max="10759" width="18.28515625" style="44" customWidth="1"/>
    <col min="10760" max="10760" width="24.5703125" style="44" customWidth="1"/>
    <col min="10761" max="10761" width="11.7109375" style="44" customWidth="1"/>
    <col min="10762" max="10762" width="12.7109375" style="44" customWidth="1"/>
    <col min="10763" max="10763" width="17.7109375" style="44" customWidth="1"/>
    <col min="10764" max="10764" width="16.7109375" style="44" customWidth="1"/>
    <col min="10765" max="10765" width="29.7109375" style="44" customWidth="1"/>
    <col min="10766" max="10766" width="24.7109375" style="44" customWidth="1"/>
    <col min="10767" max="10767" width="19.42578125" style="44" customWidth="1"/>
    <col min="10768" max="10768" width="8.5703125" style="44"/>
    <col min="10769" max="10769" width="12" style="44" customWidth="1"/>
    <col min="10770" max="10770" width="11.42578125" style="44" customWidth="1"/>
    <col min="10771" max="10772" width="12" style="44" customWidth="1"/>
    <col min="10773" max="11008" width="8.5703125" style="44"/>
    <col min="11009" max="11009" width="20" style="44" customWidth="1"/>
    <col min="11010" max="11010" width="18.28515625" style="44" customWidth="1"/>
    <col min="11011" max="11011" width="15.28515625" style="44" customWidth="1"/>
    <col min="11012" max="11012" width="17.7109375" style="44" customWidth="1"/>
    <col min="11013" max="11013" width="14.28515625" style="44" bestFit="1" customWidth="1"/>
    <col min="11014" max="11014" width="12.7109375" style="44" customWidth="1"/>
    <col min="11015" max="11015" width="18.28515625" style="44" customWidth="1"/>
    <col min="11016" max="11016" width="24.5703125" style="44" customWidth="1"/>
    <col min="11017" max="11017" width="11.7109375" style="44" customWidth="1"/>
    <col min="11018" max="11018" width="12.7109375" style="44" customWidth="1"/>
    <col min="11019" max="11019" width="17.7109375" style="44" customWidth="1"/>
    <col min="11020" max="11020" width="16.7109375" style="44" customWidth="1"/>
    <col min="11021" max="11021" width="29.7109375" style="44" customWidth="1"/>
    <col min="11022" max="11022" width="24.7109375" style="44" customWidth="1"/>
    <col min="11023" max="11023" width="19.42578125" style="44" customWidth="1"/>
    <col min="11024" max="11024" width="8.5703125" style="44"/>
    <col min="11025" max="11025" width="12" style="44" customWidth="1"/>
    <col min="11026" max="11026" width="11.42578125" style="44" customWidth="1"/>
    <col min="11027" max="11028" width="12" style="44" customWidth="1"/>
    <col min="11029" max="11264" width="8.5703125" style="44"/>
    <col min="11265" max="11265" width="20" style="44" customWidth="1"/>
    <col min="11266" max="11266" width="18.28515625" style="44" customWidth="1"/>
    <col min="11267" max="11267" width="15.28515625" style="44" customWidth="1"/>
    <col min="11268" max="11268" width="17.7109375" style="44" customWidth="1"/>
    <col min="11269" max="11269" width="14.28515625" style="44" bestFit="1" customWidth="1"/>
    <col min="11270" max="11270" width="12.7109375" style="44" customWidth="1"/>
    <col min="11271" max="11271" width="18.28515625" style="44" customWidth="1"/>
    <col min="11272" max="11272" width="24.5703125" style="44" customWidth="1"/>
    <col min="11273" max="11273" width="11.7109375" style="44" customWidth="1"/>
    <col min="11274" max="11274" width="12.7109375" style="44" customWidth="1"/>
    <col min="11275" max="11275" width="17.7109375" style="44" customWidth="1"/>
    <col min="11276" max="11276" width="16.7109375" style="44" customWidth="1"/>
    <col min="11277" max="11277" width="29.7109375" style="44" customWidth="1"/>
    <col min="11278" max="11278" width="24.7109375" style="44" customWidth="1"/>
    <col min="11279" max="11279" width="19.42578125" style="44" customWidth="1"/>
    <col min="11280" max="11280" width="8.5703125" style="44"/>
    <col min="11281" max="11281" width="12" style="44" customWidth="1"/>
    <col min="11282" max="11282" width="11.42578125" style="44" customWidth="1"/>
    <col min="11283" max="11284" width="12" style="44" customWidth="1"/>
    <col min="11285" max="11520" width="8.5703125" style="44"/>
    <col min="11521" max="11521" width="20" style="44" customWidth="1"/>
    <col min="11522" max="11522" width="18.28515625" style="44" customWidth="1"/>
    <col min="11523" max="11523" width="15.28515625" style="44" customWidth="1"/>
    <col min="11524" max="11524" width="17.7109375" style="44" customWidth="1"/>
    <col min="11525" max="11525" width="14.28515625" style="44" bestFit="1" customWidth="1"/>
    <col min="11526" max="11526" width="12.7109375" style="44" customWidth="1"/>
    <col min="11527" max="11527" width="18.28515625" style="44" customWidth="1"/>
    <col min="11528" max="11528" width="24.5703125" style="44" customWidth="1"/>
    <col min="11529" max="11529" width="11.7109375" style="44" customWidth="1"/>
    <col min="11530" max="11530" width="12.7109375" style="44" customWidth="1"/>
    <col min="11531" max="11531" width="17.7109375" style="44" customWidth="1"/>
    <col min="11532" max="11532" width="16.7109375" style="44" customWidth="1"/>
    <col min="11533" max="11533" width="29.7109375" style="44" customWidth="1"/>
    <col min="11534" max="11534" width="24.7109375" style="44" customWidth="1"/>
    <col min="11535" max="11535" width="19.42578125" style="44" customWidth="1"/>
    <col min="11536" max="11536" width="8.5703125" style="44"/>
    <col min="11537" max="11537" width="12" style="44" customWidth="1"/>
    <col min="11538" max="11538" width="11.42578125" style="44" customWidth="1"/>
    <col min="11539" max="11540" width="12" style="44" customWidth="1"/>
    <col min="11541" max="11776" width="8.5703125" style="44"/>
    <col min="11777" max="11777" width="20" style="44" customWidth="1"/>
    <col min="11778" max="11778" width="18.28515625" style="44" customWidth="1"/>
    <col min="11779" max="11779" width="15.28515625" style="44" customWidth="1"/>
    <col min="11780" max="11780" width="17.7109375" style="44" customWidth="1"/>
    <col min="11781" max="11781" width="14.28515625" style="44" bestFit="1" customWidth="1"/>
    <col min="11782" max="11782" width="12.7109375" style="44" customWidth="1"/>
    <col min="11783" max="11783" width="18.28515625" style="44" customWidth="1"/>
    <col min="11784" max="11784" width="24.5703125" style="44" customWidth="1"/>
    <col min="11785" max="11785" width="11.7109375" style="44" customWidth="1"/>
    <col min="11786" max="11786" width="12.7109375" style="44" customWidth="1"/>
    <col min="11787" max="11787" width="17.7109375" style="44" customWidth="1"/>
    <col min="11788" max="11788" width="16.7109375" style="44" customWidth="1"/>
    <col min="11789" max="11789" width="29.7109375" style="44" customWidth="1"/>
    <col min="11790" max="11790" width="24.7109375" style="44" customWidth="1"/>
    <col min="11791" max="11791" width="19.42578125" style="44" customWidth="1"/>
    <col min="11792" max="11792" width="8.5703125" style="44"/>
    <col min="11793" max="11793" width="12" style="44" customWidth="1"/>
    <col min="11794" max="11794" width="11.42578125" style="44" customWidth="1"/>
    <col min="11795" max="11796" width="12" style="44" customWidth="1"/>
    <col min="11797" max="12032" width="8.5703125" style="44"/>
    <col min="12033" max="12033" width="20" style="44" customWidth="1"/>
    <col min="12034" max="12034" width="18.28515625" style="44" customWidth="1"/>
    <col min="12035" max="12035" width="15.28515625" style="44" customWidth="1"/>
    <col min="12036" max="12036" width="17.7109375" style="44" customWidth="1"/>
    <col min="12037" max="12037" width="14.28515625" style="44" bestFit="1" customWidth="1"/>
    <col min="12038" max="12038" width="12.7109375" style="44" customWidth="1"/>
    <col min="12039" max="12039" width="18.28515625" style="44" customWidth="1"/>
    <col min="12040" max="12040" width="24.5703125" style="44" customWidth="1"/>
    <col min="12041" max="12041" width="11.7109375" style="44" customWidth="1"/>
    <col min="12042" max="12042" width="12.7109375" style="44" customWidth="1"/>
    <col min="12043" max="12043" width="17.7109375" style="44" customWidth="1"/>
    <col min="12044" max="12044" width="16.7109375" style="44" customWidth="1"/>
    <col min="12045" max="12045" width="29.7109375" style="44" customWidth="1"/>
    <col min="12046" max="12046" width="24.7109375" style="44" customWidth="1"/>
    <col min="12047" max="12047" width="19.42578125" style="44" customWidth="1"/>
    <col min="12048" max="12048" width="8.5703125" style="44"/>
    <col min="12049" max="12049" width="12" style="44" customWidth="1"/>
    <col min="12050" max="12050" width="11.42578125" style="44" customWidth="1"/>
    <col min="12051" max="12052" width="12" style="44" customWidth="1"/>
    <col min="12053" max="12288" width="8.5703125" style="44"/>
    <col min="12289" max="12289" width="20" style="44" customWidth="1"/>
    <col min="12290" max="12290" width="18.28515625" style="44" customWidth="1"/>
    <col min="12291" max="12291" width="15.28515625" style="44" customWidth="1"/>
    <col min="12292" max="12292" width="17.7109375" style="44" customWidth="1"/>
    <col min="12293" max="12293" width="14.28515625" style="44" bestFit="1" customWidth="1"/>
    <col min="12294" max="12294" width="12.7109375" style="44" customWidth="1"/>
    <col min="12295" max="12295" width="18.28515625" style="44" customWidth="1"/>
    <col min="12296" max="12296" width="24.5703125" style="44" customWidth="1"/>
    <col min="12297" max="12297" width="11.7109375" style="44" customWidth="1"/>
    <col min="12298" max="12298" width="12.7109375" style="44" customWidth="1"/>
    <col min="12299" max="12299" width="17.7109375" style="44" customWidth="1"/>
    <col min="12300" max="12300" width="16.7109375" style="44" customWidth="1"/>
    <col min="12301" max="12301" width="29.7109375" style="44" customWidth="1"/>
    <col min="12302" max="12302" width="24.7109375" style="44" customWidth="1"/>
    <col min="12303" max="12303" width="19.42578125" style="44" customWidth="1"/>
    <col min="12304" max="12304" width="8.5703125" style="44"/>
    <col min="12305" max="12305" width="12" style="44" customWidth="1"/>
    <col min="12306" max="12306" width="11.42578125" style="44" customWidth="1"/>
    <col min="12307" max="12308" width="12" style="44" customWidth="1"/>
    <col min="12309" max="12544" width="8.5703125" style="44"/>
    <col min="12545" max="12545" width="20" style="44" customWidth="1"/>
    <col min="12546" max="12546" width="18.28515625" style="44" customWidth="1"/>
    <col min="12547" max="12547" width="15.28515625" style="44" customWidth="1"/>
    <col min="12548" max="12548" width="17.7109375" style="44" customWidth="1"/>
    <col min="12549" max="12549" width="14.28515625" style="44" bestFit="1" customWidth="1"/>
    <col min="12550" max="12550" width="12.7109375" style="44" customWidth="1"/>
    <col min="12551" max="12551" width="18.28515625" style="44" customWidth="1"/>
    <col min="12552" max="12552" width="24.5703125" style="44" customWidth="1"/>
    <col min="12553" max="12553" width="11.7109375" style="44" customWidth="1"/>
    <col min="12554" max="12554" width="12.7109375" style="44" customWidth="1"/>
    <col min="12555" max="12555" width="17.7109375" style="44" customWidth="1"/>
    <col min="12556" max="12556" width="16.7109375" style="44" customWidth="1"/>
    <col min="12557" max="12557" width="29.7109375" style="44" customWidth="1"/>
    <col min="12558" max="12558" width="24.7109375" style="44" customWidth="1"/>
    <col min="12559" max="12559" width="19.42578125" style="44" customWidth="1"/>
    <col min="12560" max="12560" width="8.5703125" style="44"/>
    <col min="12561" max="12561" width="12" style="44" customWidth="1"/>
    <col min="12562" max="12562" width="11.42578125" style="44" customWidth="1"/>
    <col min="12563" max="12564" width="12" style="44" customWidth="1"/>
    <col min="12565" max="12800" width="8.5703125" style="44"/>
    <col min="12801" max="12801" width="20" style="44" customWidth="1"/>
    <col min="12802" max="12802" width="18.28515625" style="44" customWidth="1"/>
    <col min="12803" max="12803" width="15.28515625" style="44" customWidth="1"/>
    <col min="12804" max="12804" width="17.7109375" style="44" customWidth="1"/>
    <col min="12805" max="12805" width="14.28515625" style="44" bestFit="1" customWidth="1"/>
    <col min="12806" max="12806" width="12.7109375" style="44" customWidth="1"/>
    <col min="12807" max="12807" width="18.28515625" style="44" customWidth="1"/>
    <col min="12808" max="12808" width="24.5703125" style="44" customWidth="1"/>
    <col min="12809" max="12809" width="11.7109375" style="44" customWidth="1"/>
    <col min="12810" max="12810" width="12.7109375" style="44" customWidth="1"/>
    <col min="12811" max="12811" width="17.7109375" style="44" customWidth="1"/>
    <col min="12812" max="12812" width="16.7109375" style="44" customWidth="1"/>
    <col min="12813" max="12813" width="29.7109375" style="44" customWidth="1"/>
    <col min="12814" max="12814" width="24.7109375" style="44" customWidth="1"/>
    <col min="12815" max="12815" width="19.42578125" style="44" customWidth="1"/>
    <col min="12816" max="12816" width="8.5703125" style="44"/>
    <col min="12817" max="12817" width="12" style="44" customWidth="1"/>
    <col min="12818" max="12818" width="11.42578125" style="44" customWidth="1"/>
    <col min="12819" max="12820" width="12" style="44" customWidth="1"/>
    <col min="12821" max="13056" width="8.5703125" style="44"/>
    <col min="13057" max="13057" width="20" style="44" customWidth="1"/>
    <col min="13058" max="13058" width="18.28515625" style="44" customWidth="1"/>
    <col min="13059" max="13059" width="15.28515625" style="44" customWidth="1"/>
    <col min="13060" max="13060" width="17.7109375" style="44" customWidth="1"/>
    <col min="13061" max="13061" width="14.28515625" style="44" bestFit="1" customWidth="1"/>
    <col min="13062" max="13062" width="12.7109375" style="44" customWidth="1"/>
    <col min="13063" max="13063" width="18.28515625" style="44" customWidth="1"/>
    <col min="13064" max="13064" width="24.5703125" style="44" customWidth="1"/>
    <col min="13065" max="13065" width="11.7109375" style="44" customWidth="1"/>
    <col min="13066" max="13066" width="12.7109375" style="44" customWidth="1"/>
    <col min="13067" max="13067" width="17.7109375" style="44" customWidth="1"/>
    <col min="13068" max="13068" width="16.7109375" style="44" customWidth="1"/>
    <col min="13069" max="13069" width="29.7109375" style="44" customWidth="1"/>
    <col min="13070" max="13070" width="24.7109375" style="44" customWidth="1"/>
    <col min="13071" max="13071" width="19.42578125" style="44" customWidth="1"/>
    <col min="13072" max="13072" width="8.5703125" style="44"/>
    <col min="13073" max="13073" width="12" style="44" customWidth="1"/>
    <col min="13074" max="13074" width="11.42578125" style="44" customWidth="1"/>
    <col min="13075" max="13076" width="12" style="44" customWidth="1"/>
    <col min="13077" max="13312" width="8.5703125" style="44"/>
    <col min="13313" max="13313" width="20" style="44" customWidth="1"/>
    <col min="13314" max="13314" width="18.28515625" style="44" customWidth="1"/>
    <col min="13315" max="13315" width="15.28515625" style="44" customWidth="1"/>
    <col min="13316" max="13316" width="17.7109375" style="44" customWidth="1"/>
    <col min="13317" max="13317" width="14.28515625" style="44" bestFit="1" customWidth="1"/>
    <col min="13318" max="13318" width="12.7109375" style="44" customWidth="1"/>
    <col min="13319" max="13319" width="18.28515625" style="44" customWidth="1"/>
    <col min="13320" max="13320" width="24.5703125" style="44" customWidth="1"/>
    <col min="13321" max="13321" width="11.7109375" style="44" customWidth="1"/>
    <col min="13322" max="13322" width="12.7109375" style="44" customWidth="1"/>
    <col min="13323" max="13323" width="17.7109375" style="44" customWidth="1"/>
    <col min="13324" max="13324" width="16.7109375" style="44" customWidth="1"/>
    <col min="13325" max="13325" width="29.7109375" style="44" customWidth="1"/>
    <col min="13326" max="13326" width="24.7109375" style="44" customWidth="1"/>
    <col min="13327" max="13327" width="19.42578125" style="44" customWidth="1"/>
    <col min="13328" max="13328" width="8.5703125" style="44"/>
    <col min="13329" max="13329" width="12" style="44" customWidth="1"/>
    <col min="13330" max="13330" width="11.42578125" style="44" customWidth="1"/>
    <col min="13331" max="13332" width="12" style="44" customWidth="1"/>
    <col min="13333" max="13568" width="8.5703125" style="44"/>
    <col min="13569" max="13569" width="20" style="44" customWidth="1"/>
    <col min="13570" max="13570" width="18.28515625" style="44" customWidth="1"/>
    <col min="13571" max="13571" width="15.28515625" style="44" customWidth="1"/>
    <col min="13572" max="13572" width="17.7109375" style="44" customWidth="1"/>
    <col min="13573" max="13573" width="14.28515625" style="44" bestFit="1" customWidth="1"/>
    <col min="13574" max="13574" width="12.7109375" style="44" customWidth="1"/>
    <col min="13575" max="13575" width="18.28515625" style="44" customWidth="1"/>
    <col min="13576" max="13576" width="24.5703125" style="44" customWidth="1"/>
    <col min="13577" max="13577" width="11.7109375" style="44" customWidth="1"/>
    <col min="13578" max="13578" width="12.7109375" style="44" customWidth="1"/>
    <col min="13579" max="13579" width="17.7109375" style="44" customWidth="1"/>
    <col min="13580" max="13580" width="16.7109375" style="44" customWidth="1"/>
    <col min="13581" max="13581" width="29.7109375" style="44" customWidth="1"/>
    <col min="13582" max="13582" width="24.7109375" style="44" customWidth="1"/>
    <col min="13583" max="13583" width="19.42578125" style="44" customWidth="1"/>
    <col min="13584" max="13584" width="8.5703125" style="44"/>
    <col min="13585" max="13585" width="12" style="44" customWidth="1"/>
    <col min="13586" max="13586" width="11.42578125" style="44" customWidth="1"/>
    <col min="13587" max="13588" width="12" style="44" customWidth="1"/>
    <col min="13589" max="13824" width="8.5703125" style="44"/>
    <col min="13825" max="13825" width="20" style="44" customWidth="1"/>
    <col min="13826" max="13826" width="18.28515625" style="44" customWidth="1"/>
    <col min="13827" max="13827" width="15.28515625" style="44" customWidth="1"/>
    <col min="13828" max="13828" width="17.7109375" style="44" customWidth="1"/>
    <col min="13829" max="13829" width="14.28515625" style="44" bestFit="1" customWidth="1"/>
    <col min="13830" max="13830" width="12.7109375" style="44" customWidth="1"/>
    <col min="13831" max="13831" width="18.28515625" style="44" customWidth="1"/>
    <col min="13832" max="13832" width="24.5703125" style="44" customWidth="1"/>
    <col min="13833" max="13833" width="11.7109375" style="44" customWidth="1"/>
    <col min="13834" max="13834" width="12.7109375" style="44" customWidth="1"/>
    <col min="13835" max="13835" width="17.7109375" style="44" customWidth="1"/>
    <col min="13836" max="13836" width="16.7109375" style="44" customWidth="1"/>
    <col min="13837" max="13837" width="29.7109375" style="44" customWidth="1"/>
    <col min="13838" max="13838" width="24.7109375" style="44" customWidth="1"/>
    <col min="13839" max="13839" width="19.42578125" style="44" customWidth="1"/>
    <col min="13840" max="13840" width="8.5703125" style="44"/>
    <col min="13841" max="13841" width="12" style="44" customWidth="1"/>
    <col min="13842" max="13842" width="11.42578125" style="44" customWidth="1"/>
    <col min="13843" max="13844" width="12" style="44" customWidth="1"/>
    <col min="13845" max="14080" width="8.5703125" style="44"/>
    <col min="14081" max="14081" width="20" style="44" customWidth="1"/>
    <col min="14082" max="14082" width="18.28515625" style="44" customWidth="1"/>
    <col min="14083" max="14083" width="15.28515625" style="44" customWidth="1"/>
    <col min="14084" max="14084" width="17.7109375" style="44" customWidth="1"/>
    <col min="14085" max="14085" width="14.28515625" style="44" bestFit="1" customWidth="1"/>
    <col min="14086" max="14086" width="12.7109375" style="44" customWidth="1"/>
    <col min="14087" max="14087" width="18.28515625" style="44" customWidth="1"/>
    <col min="14088" max="14088" width="24.5703125" style="44" customWidth="1"/>
    <col min="14089" max="14089" width="11.7109375" style="44" customWidth="1"/>
    <col min="14090" max="14090" width="12.7109375" style="44" customWidth="1"/>
    <col min="14091" max="14091" width="17.7109375" style="44" customWidth="1"/>
    <col min="14092" max="14092" width="16.7109375" style="44" customWidth="1"/>
    <col min="14093" max="14093" width="29.7109375" style="44" customWidth="1"/>
    <col min="14094" max="14094" width="24.7109375" style="44" customWidth="1"/>
    <col min="14095" max="14095" width="19.42578125" style="44" customWidth="1"/>
    <col min="14096" max="14096" width="8.5703125" style="44"/>
    <col min="14097" max="14097" width="12" style="44" customWidth="1"/>
    <col min="14098" max="14098" width="11.42578125" style="44" customWidth="1"/>
    <col min="14099" max="14100" width="12" style="44" customWidth="1"/>
    <col min="14101" max="14336" width="8.5703125" style="44"/>
    <col min="14337" max="14337" width="20" style="44" customWidth="1"/>
    <col min="14338" max="14338" width="18.28515625" style="44" customWidth="1"/>
    <col min="14339" max="14339" width="15.28515625" style="44" customWidth="1"/>
    <col min="14340" max="14340" width="17.7109375" style="44" customWidth="1"/>
    <col min="14341" max="14341" width="14.28515625" style="44" bestFit="1" customWidth="1"/>
    <col min="14342" max="14342" width="12.7109375" style="44" customWidth="1"/>
    <col min="14343" max="14343" width="18.28515625" style="44" customWidth="1"/>
    <col min="14344" max="14344" width="24.5703125" style="44" customWidth="1"/>
    <col min="14345" max="14345" width="11.7109375" style="44" customWidth="1"/>
    <col min="14346" max="14346" width="12.7109375" style="44" customWidth="1"/>
    <col min="14347" max="14347" width="17.7109375" style="44" customWidth="1"/>
    <col min="14348" max="14348" width="16.7109375" style="44" customWidth="1"/>
    <col min="14349" max="14349" width="29.7109375" style="44" customWidth="1"/>
    <col min="14350" max="14350" width="24.7109375" style="44" customWidth="1"/>
    <col min="14351" max="14351" width="19.42578125" style="44" customWidth="1"/>
    <col min="14352" max="14352" width="8.5703125" style="44"/>
    <col min="14353" max="14353" width="12" style="44" customWidth="1"/>
    <col min="14354" max="14354" width="11.42578125" style="44" customWidth="1"/>
    <col min="14355" max="14356" width="12" style="44" customWidth="1"/>
    <col min="14357" max="14592" width="8.5703125" style="44"/>
    <col min="14593" max="14593" width="20" style="44" customWidth="1"/>
    <col min="14594" max="14594" width="18.28515625" style="44" customWidth="1"/>
    <col min="14595" max="14595" width="15.28515625" style="44" customWidth="1"/>
    <col min="14596" max="14596" width="17.7109375" style="44" customWidth="1"/>
    <col min="14597" max="14597" width="14.28515625" style="44" bestFit="1" customWidth="1"/>
    <col min="14598" max="14598" width="12.7109375" style="44" customWidth="1"/>
    <col min="14599" max="14599" width="18.28515625" style="44" customWidth="1"/>
    <col min="14600" max="14600" width="24.5703125" style="44" customWidth="1"/>
    <col min="14601" max="14601" width="11.7109375" style="44" customWidth="1"/>
    <col min="14602" max="14602" width="12.7109375" style="44" customWidth="1"/>
    <col min="14603" max="14603" width="17.7109375" style="44" customWidth="1"/>
    <col min="14604" max="14604" width="16.7109375" style="44" customWidth="1"/>
    <col min="14605" max="14605" width="29.7109375" style="44" customWidth="1"/>
    <col min="14606" max="14606" width="24.7109375" style="44" customWidth="1"/>
    <col min="14607" max="14607" width="19.42578125" style="44" customWidth="1"/>
    <col min="14608" max="14608" width="8.5703125" style="44"/>
    <col min="14609" max="14609" width="12" style="44" customWidth="1"/>
    <col min="14610" max="14610" width="11.42578125" style="44" customWidth="1"/>
    <col min="14611" max="14612" width="12" style="44" customWidth="1"/>
    <col min="14613" max="14848" width="8.5703125" style="44"/>
    <col min="14849" max="14849" width="20" style="44" customWidth="1"/>
    <col min="14850" max="14850" width="18.28515625" style="44" customWidth="1"/>
    <col min="14851" max="14851" width="15.28515625" style="44" customWidth="1"/>
    <col min="14852" max="14852" width="17.7109375" style="44" customWidth="1"/>
    <col min="14853" max="14853" width="14.28515625" style="44" bestFit="1" customWidth="1"/>
    <col min="14854" max="14854" width="12.7109375" style="44" customWidth="1"/>
    <col min="14855" max="14855" width="18.28515625" style="44" customWidth="1"/>
    <col min="14856" max="14856" width="24.5703125" style="44" customWidth="1"/>
    <col min="14857" max="14857" width="11.7109375" style="44" customWidth="1"/>
    <col min="14858" max="14858" width="12.7109375" style="44" customWidth="1"/>
    <col min="14859" max="14859" width="17.7109375" style="44" customWidth="1"/>
    <col min="14860" max="14860" width="16.7109375" style="44" customWidth="1"/>
    <col min="14861" max="14861" width="29.7109375" style="44" customWidth="1"/>
    <col min="14862" max="14862" width="24.7109375" style="44" customWidth="1"/>
    <col min="14863" max="14863" width="19.42578125" style="44" customWidth="1"/>
    <col min="14864" max="14864" width="8.5703125" style="44"/>
    <col min="14865" max="14865" width="12" style="44" customWidth="1"/>
    <col min="14866" max="14866" width="11.42578125" style="44" customWidth="1"/>
    <col min="14867" max="14868" width="12" style="44" customWidth="1"/>
    <col min="14869" max="15104" width="8.5703125" style="44"/>
    <col min="15105" max="15105" width="20" style="44" customWidth="1"/>
    <col min="15106" max="15106" width="18.28515625" style="44" customWidth="1"/>
    <col min="15107" max="15107" width="15.28515625" style="44" customWidth="1"/>
    <col min="15108" max="15108" width="17.7109375" style="44" customWidth="1"/>
    <col min="15109" max="15109" width="14.28515625" style="44" bestFit="1" customWidth="1"/>
    <col min="15110" max="15110" width="12.7109375" style="44" customWidth="1"/>
    <col min="15111" max="15111" width="18.28515625" style="44" customWidth="1"/>
    <col min="15112" max="15112" width="24.5703125" style="44" customWidth="1"/>
    <col min="15113" max="15113" width="11.7109375" style="44" customWidth="1"/>
    <col min="15114" max="15114" width="12.7109375" style="44" customWidth="1"/>
    <col min="15115" max="15115" width="17.7109375" style="44" customWidth="1"/>
    <col min="15116" max="15116" width="16.7109375" style="44" customWidth="1"/>
    <col min="15117" max="15117" width="29.7109375" style="44" customWidth="1"/>
    <col min="15118" max="15118" width="24.7109375" style="44" customWidth="1"/>
    <col min="15119" max="15119" width="19.42578125" style="44" customWidth="1"/>
    <col min="15120" max="15120" width="8.5703125" style="44"/>
    <col min="15121" max="15121" width="12" style="44" customWidth="1"/>
    <col min="15122" max="15122" width="11.42578125" style="44" customWidth="1"/>
    <col min="15123" max="15124" width="12" style="44" customWidth="1"/>
    <col min="15125" max="15360" width="8.5703125" style="44"/>
    <col min="15361" max="15361" width="20" style="44" customWidth="1"/>
    <col min="15362" max="15362" width="18.28515625" style="44" customWidth="1"/>
    <col min="15363" max="15363" width="15.28515625" style="44" customWidth="1"/>
    <col min="15364" max="15364" width="17.7109375" style="44" customWidth="1"/>
    <col min="15365" max="15365" width="14.28515625" style="44" bestFit="1" customWidth="1"/>
    <col min="15366" max="15366" width="12.7109375" style="44" customWidth="1"/>
    <col min="15367" max="15367" width="18.28515625" style="44" customWidth="1"/>
    <col min="15368" max="15368" width="24.5703125" style="44" customWidth="1"/>
    <col min="15369" max="15369" width="11.7109375" style="44" customWidth="1"/>
    <col min="15370" max="15370" width="12.7109375" style="44" customWidth="1"/>
    <col min="15371" max="15371" width="17.7109375" style="44" customWidth="1"/>
    <col min="15372" max="15372" width="16.7109375" style="44" customWidth="1"/>
    <col min="15373" max="15373" width="29.7109375" style="44" customWidth="1"/>
    <col min="15374" max="15374" width="24.7109375" style="44" customWidth="1"/>
    <col min="15375" max="15375" width="19.42578125" style="44" customWidth="1"/>
    <col min="15376" max="15376" width="8.5703125" style="44"/>
    <col min="15377" max="15377" width="12" style="44" customWidth="1"/>
    <col min="15378" max="15378" width="11.42578125" style="44" customWidth="1"/>
    <col min="15379" max="15380" width="12" style="44" customWidth="1"/>
    <col min="15381" max="15616" width="8.5703125" style="44"/>
    <col min="15617" max="15617" width="20" style="44" customWidth="1"/>
    <col min="15618" max="15618" width="18.28515625" style="44" customWidth="1"/>
    <col min="15619" max="15619" width="15.28515625" style="44" customWidth="1"/>
    <col min="15620" max="15620" width="17.7109375" style="44" customWidth="1"/>
    <col min="15621" max="15621" width="14.28515625" style="44" bestFit="1" customWidth="1"/>
    <col min="15622" max="15622" width="12.7109375" style="44" customWidth="1"/>
    <col min="15623" max="15623" width="18.28515625" style="44" customWidth="1"/>
    <col min="15624" max="15624" width="24.5703125" style="44" customWidth="1"/>
    <col min="15625" max="15625" width="11.7109375" style="44" customWidth="1"/>
    <col min="15626" max="15626" width="12.7109375" style="44" customWidth="1"/>
    <col min="15627" max="15627" width="17.7109375" style="44" customWidth="1"/>
    <col min="15628" max="15628" width="16.7109375" style="44" customWidth="1"/>
    <col min="15629" max="15629" width="29.7109375" style="44" customWidth="1"/>
    <col min="15630" max="15630" width="24.7109375" style="44" customWidth="1"/>
    <col min="15631" max="15631" width="19.42578125" style="44" customWidth="1"/>
    <col min="15632" max="15632" width="8.5703125" style="44"/>
    <col min="15633" max="15633" width="12" style="44" customWidth="1"/>
    <col min="15634" max="15634" width="11.42578125" style="44" customWidth="1"/>
    <col min="15635" max="15636" width="12" style="44" customWidth="1"/>
    <col min="15637" max="15872" width="8.5703125" style="44"/>
    <col min="15873" max="15873" width="20" style="44" customWidth="1"/>
    <col min="15874" max="15874" width="18.28515625" style="44" customWidth="1"/>
    <col min="15875" max="15875" width="15.28515625" style="44" customWidth="1"/>
    <col min="15876" max="15876" width="17.7109375" style="44" customWidth="1"/>
    <col min="15877" max="15877" width="14.28515625" style="44" bestFit="1" customWidth="1"/>
    <col min="15878" max="15878" width="12.7109375" style="44" customWidth="1"/>
    <col min="15879" max="15879" width="18.28515625" style="44" customWidth="1"/>
    <col min="15880" max="15880" width="24.5703125" style="44" customWidth="1"/>
    <col min="15881" max="15881" width="11.7109375" style="44" customWidth="1"/>
    <col min="15882" max="15882" width="12.7109375" style="44" customWidth="1"/>
    <col min="15883" max="15883" width="17.7109375" style="44" customWidth="1"/>
    <col min="15884" max="15884" width="16.7109375" style="44" customWidth="1"/>
    <col min="15885" max="15885" width="29.7109375" style="44" customWidth="1"/>
    <col min="15886" max="15886" width="24.7109375" style="44" customWidth="1"/>
    <col min="15887" max="15887" width="19.42578125" style="44" customWidth="1"/>
    <col min="15888" max="15888" width="8.5703125" style="44"/>
    <col min="15889" max="15889" width="12" style="44" customWidth="1"/>
    <col min="15890" max="15890" width="11.42578125" style="44" customWidth="1"/>
    <col min="15891" max="15892" width="12" style="44" customWidth="1"/>
    <col min="15893" max="16128" width="8.5703125" style="44"/>
    <col min="16129" max="16129" width="20" style="44" customWidth="1"/>
    <col min="16130" max="16130" width="18.28515625" style="44" customWidth="1"/>
    <col min="16131" max="16131" width="15.28515625" style="44" customWidth="1"/>
    <col min="16132" max="16132" width="17.7109375" style="44" customWidth="1"/>
    <col min="16133" max="16133" width="14.28515625" style="44" bestFit="1" customWidth="1"/>
    <col min="16134" max="16134" width="12.7109375" style="44" customWidth="1"/>
    <col min="16135" max="16135" width="18.28515625" style="44" customWidth="1"/>
    <col min="16136" max="16136" width="24.5703125" style="44" customWidth="1"/>
    <col min="16137" max="16137" width="11.7109375" style="44" customWidth="1"/>
    <col min="16138" max="16138" width="12.7109375" style="44" customWidth="1"/>
    <col min="16139" max="16139" width="17.7109375" style="44" customWidth="1"/>
    <col min="16140" max="16140" width="16.7109375" style="44" customWidth="1"/>
    <col min="16141" max="16141" width="29.7109375" style="44" customWidth="1"/>
    <col min="16142" max="16142" width="24.7109375" style="44" customWidth="1"/>
    <col min="16143" max="16143" width="19.42578125" style="44" customWidth="1"/>
    <col min="16144" max="16144" width="8.5703125" style="44"/>
    <col min="16145" max="16145" width="12" style="44" customWidth="1"/>
    <col min="16146" max="16146" width="11.42578125" style="44" customWidth="1"/>
    <col min="16147" max="16148" width="12" style="44" customWidth="1"/>
    <col min="16149" max="16384" width="8.5703125" style="44"/>
  </cols>
  <sheetData>
    <row r="1" spans="1:15" ht="60.75" customHeight="1" x14ac:dyDescent="0.3">
      <c r="A1" s="493" t="s">
        <v>0</v>
      </c>
      <c r="B1" s="494"/>
      <c r="C1" s="494"/>
      <c r="D1" s="46"/>
      <c r="E1" s="47"/>
      <c r="F1" s="48"/>
      <c r="G1" s="647" t="s">
        <v>308</v>
      </c>
      <c r="H1" s="648"/>
      <c r="I1" s="648"/>
      <c r="J1" s="648"/>
      <c r="K1" s="430"/>
      <c r="L1" s="378" t="s">
        <v>233</v>
      </c>
      <c r="M1" s="379" t="s">
        <v>234</v>
      </c>
      <c r="N1" s="374"/>
      <c r="O1" s="380"/>
    </row>
    <row r="2" spans="1:15" ht="27.75" customHeight="1" x14ac:dyDescent="0.3">
      <c r="A2" s="495" t="s">
        <v>2</v>
      </c>
      <c r="B2" s="496"/>
      <c r="C2" s="496"/>
      <c r="D2" s="50"/>
      <c r="E2" s="45"/>
      <c r="F2" s="51"/>
      <c r="G2" s="649"/>
      <c r="H2" s="650"/>
      <c r="I2" s="650"/>
      <c r="J2" s="650"/>
      <c r="K2" s="431"/>
      <c r="L2" s="654">
        <f>+'Tab. 3.3  Cessati anno 2027'!K26</f>
        <v>0</v>
      </c>
      <c r="M2" s="656">
        <f>+'Tab. 3.3  Cessati anno 2027'!K27</f>
        <v>591597.05000000005</v>
      </c>
      <c r="N2" s="381"/>
      <c r="O2" s="382"/>
    </row>
    <row r="3" spans="1:15" ht="27.75" customHeight="1" thickBot="1" x14ac:dyDescent="0.35">
      <c r="A3" s="497" t="s">
        <v>3</v>
      </c>
      <c r="B3" s="498" t="s">
        <v>4</v>
      </c>
      <c r="C3" s="498" t="s">
        <v>4</v>
      </c>
      <c r="D3" s="53"/>
      <c r="E3" s="54"/>
      <c r="F3" s="55"/>
      <c r="G3" s="651"/>
      <c r="H3" s="652"/>
      <c r="I3" s="652"/>
      <c r="J3" s="652"/>
      <c r="K3" s="432"/>
      <c r="L3" s="655"/>
      <c r="M3" s="657"/>
      <c r="N3" s="45"/>
      <c r="O3" s="45"/>
    </row>
    <row r="4" spans="1:15" ht="16.5" customHeight="1" x14ac:dyDescent="0.3">
      <c r="A4" s="56"/>
      <c r="B4" s="56"/>
      <c r="C4" s="56"/>
      <c r="D4" s="56"/>
      <c r="E4" s="56"/>
      <c r="F4" s="56"/>
      <c r="G4" s="56"/>
      <c r="H4" s="56"/>
      <c r="I4" s="56"/>
      <c r="J4" s="57"/>
      <c r="K4" s="57"/>
      <c r="L4" s="45"/>
      <c r="M4" s="45"/>
      <c r="N4" s="45"/>
      <c r="O4" s="45"/>
    </row>
    <row r="5" spans="1:15" ht="19.5" customHeight="1" x14ac:dyDescent="0.3">
      <c r="A5" s="522" t="s">
        <v>232</v>
      </c>
      <c r="B5" s="522"/>
      <c r="C5" s="522"/>
      <c r="D5" s="522"/>
      <c r="E5" s="522"/>
      <c r="F5" s="522"/>
      <c r="G5" s="522"/>
      <c r="H5" s="522"/>
      <c r="I5" s="522"/>
      <c r="J5" s="522"/>
      <c r="K5" s="522"/>
      <c r="L5" s="522"/>
      <c r="M5" s="522"/>
      <c r="N5" s="522"/>
      <c r="O5" s="522"/>
    </row>
    <row r="6" spans="1:15" ht="111.75" customHeight="1" x14ac:dyDescent="0.3">
      <c r="A6" s="653" t="s">
        <v>5</v>
      </c>
      <c r="B6" s="59" t="s">
        <v>6</v>
      </c>
      <c r="C6" s="59" t="s">
        <v>204</v>
      </c>
      <c r="D6" s="424" t="s">
        <v>160</v>
      </c>
      <c r="E6" s="64"/>
      <c r="F6" s="59"/>
      <c r="G6" s="59" t="s">
        <v>25</v>
      </c>
      <c r="H6" s="59" t="s">
        <v>80</v>
      </c>
      <c r="I6" s="94" t="s">
        <v>26</v>
      </c>
      <c r="J6" s="383" t="s">
        <v>201</v>
      </c>
      <c r="K6" s="446" t="s">
        <v>262</v>
      </c>
      <c r="L6" s="384" t="s">
        <v>192</v>
      </c>
      <c r="M6" s="418" t="s">
        <v>235</v>
      </c>
      <c r="N6" s="96" t="s">
        <v>94</v>
      </c>
      <c r="O6" s="419" t="s">
        <v>39</v>
      </c>
    </row>
    <row r="7" spans="1:15" ht="18" customHeight="1" x14ac:dyDescent="0.3">
      <c r="A7" s="646"/>
      <c r="B7" s="61" t="s">
        <v>7</v>
      </c>
      <c r="C7" s="62">
        <v>63807.87</v>
      </c>
      <c r="D7" s="362">
        <f>49.08*13</f>
        <v>638.04</v>
      </c>
      <c r="E7" s="64"/>
      <c r="F7" s="363"/>
      <c r="G7" s="65">
        <f>+C7+D7</f>
        <v>64445.91</v>
      </c>
      <c r="H7" s="66">
        <f>G7*38.38%</f>
        <v>24734.340258000004</v>
      </c>
      <c r="I7" s="67">
        <f>+ROUND(+G7+H7,2)</f>
        <v>89180.25</v>
      </c>
      <c r="J7" s="389"/>
      <c r="K7" s="389"/>
      <c r="L7" s="389"/>
      <c r="M7" s="389"/>
      <c r="N7" s="389">
        <f>+M7+J7+L7+K7</f>
        <v>0</v>
      </c>
      <c r="O7" s="390">
        <f>+ROUND(+(M7+J7+L7+K7)*I7,2)</f>
        <v>0</v>
      </c>
    </row>
    <row r="8" spans="1:15" ht="18" customHeight="1" x14ac:dyDescent="0.3">
      <c r="A8" s="646"/>
      <c r="B8" s="61" t="s">
        <v>8</v>
      </c>
      <c r="C8" s="62">
        <v>50005.77</v>
      </c>
      <c r="D8" s="425">
        <f>38.47*13</f>
        <v>500.11</v>
      </c>
      <c r="E8" s="64"/>
      <c r="F8" s="363"/>
      <c r="G8" s="65">
        <f>+C8+D8</f>
        <v>50505.88</v>
      </c>
      <c r="H8" s="66">
        <f>G8*38.38%</f>
        <v>19384.156744</v>
      </c>
      <c r="I8" s="67">
        <f>+ROUND(+G8+H8,2)</f>
        <v>69890.039999999994</v>
      </c>
      <c r="J8" s="389"/>
      <c r="K8" s="389"/>
      <c r="L8" s="389"/>
      <c r="M8" s="389"/>
      <c r="N8" s="389">
        <f>+M8+J8+L8+K8</f>
        <v>0</v>
      </c>
      <c r="O8" s="390">
        <f>+ROUND(+(M8+J8+L8+K8)*I8,2)</f>
        <v>0</v>
      </c>
    </row>
    <row r="9" spans="1:15" ht="10.15" customHeight="1" x14ac:dyDescent="0.3">
      <c r="A9" s="71"/>
      <c r="B9" s="72"/>
      <c r="C9" s="108"/>
      <c r="D9" s="108"/>
      <c r="E9" s="108"/>
      <c r="F9" s="108"/>
      <c r="G9" s="108"/>
      <c r="H9" s="108"/>
      <c r="I9" s="108"/>
      <c r="J9" s="392"/>
      <c r="K9" s="392"/>
      <c r="L9" s="392"/>
      <c r="M9" s="392"/>
      <c r="N9" s="392"/>
      <c r="O9" s="108"/>
    </row>
    <row r="10" spans="1:15" ht="142.5" customHeight="1" x14ac:dyDescent="0.3">
      <c r="A10" s="653" t="s">
        <v>9</v>
      </c>
      <c r="B10" s="74"/>
      <c r="C10" s="59" t="s">
        <v>134</v>
      </c>
      <c r="D10" s="59" t="s">
        <v>160</v>
      </c>
      <c r="E10" s="59" t="s">
        <v>27</v>
      </c>
      <c r="F10" s="59" t="s">
        <v>28</v>
      </c>
      <c r="G10" s="59" t="s">
        <v>10</v>
      </c>
      <c r="H10" s="59" t="s">
        <v>29</v>
      </c>
      <c r="I10" s="360" t="s">
        <v>26</v>
      </c>
      <c r="J10" s="383" t="s">
        <v>203</v>
      </c>
      <c r="K10" s="446" t="s">
        <v>262</v>
      </c>
      <c r="L10" s="384" t="s">
        <v>192</v>
      </c>
      <c r="M10" s="418" t="s">
        <v>235</v>
      </c>
      <c r="N10" s="96" t="s">
        <v>94</v>
      </c>
      <c r="O10" s="96" t="s">
        <v>39</v>
      </c>
    </row>
    <row r="11" spans="1:15" ht="18" customHeight="1" x14ac:dyDescent="0.3">
      <c r="A11" s="646"/>
      <c r="B11" s="235" t="s">
        <v>168</v>
      </c>
      <c r="C11" s="365">
        <f>34634.49/12*13</f>
        <v>37520.697500000002</v>
      </c>
      <c r="D11" s="365">
        <f>28.86*13</f>
        <v>375.18</v>
      </c>
      <c r="E11" s="365"/>
      <c r="F11" s="365"/>
      <c r="G11" s="365">
        <f>+C11+D11+E11+F11</f>
        <v>37895.877500000002</v>
      </c>
      <c r="H11" s="365">
        <f>+(C11+D11+E11)*38.38%+(F11*32.7%)</f>
        <v>14544.437784500002</v>
      </c>
      <c r="I11" s="364" t="str">
        <f>+IF(E11&lt;&gt;0,+ROUND(+G11+H11,2),"0")</f>
        <v>0</v>
      </c>
      <c r="J11" s="389"/>
      <c r="K11" s="389"/>
      <c r="L11" s="389"/>
      <c r="M11" s="389"/>
      <c r="N11" s="389">
        <f>+M11+J11+L11+K11</f>
        <v>0</v>
      </c>
      <c r="O11" s="390">
        <f>+ROUND(+(M11+J11+L11+K11)*I11,2)</f>
        <v>0</v>
      </c>
    </row>
    <row r="12" spans="1:15" ht="18" customHeight="1" x14ac:dyDescent="0.3">
      <c r="A12" s="646"/>
      <c r="B12" s="70" t="s">
        <v>263</v>
      </c>
      <c r="C12" s="59"/>
      <c r="D12" s="59"/>
      <c r="E12" s="59"/>
      <c r="F12" s="59"/>
      <c r="G12" s="59"/>
      <c r="H12" s="59"/>
      <c r="I12" s="67"/>
      <c r="J12" s="389"/>
      <c r="K12" s="389"/>
      <c r="L12" s="389"/>
      <c r="M12" s="389"/>
      <c r="N12" s="389">
        <f>+M12+J12+L12+K12</f>
        <v>0</v>
      </c>
      <c r="O12" s="390">
        <f>+ROUND(+(M12+J12+L12+K12)*I12,2)</f>
        <v>0</v>
      </c>
    </row>
    <row r="13" spans="1:15" ht="10.15" customHeight="1" x14ac:dyDescent="0.3">
      <c r="A13" s="646"/>
      <c r="B13" s="72"/>
      <c r="C13" s="108"/>
      <c r="D13" s="108"/>
      <c r="E13" s="108"/>
      <c r="F13" s="108"/>
      <c r="G13" s="108"/>
      <c r="H13" s="108"/>
      <c r="I13" s="108"/>
      <c r="J13" s="392"/>
      <c r="K13" s="392"/>
      <c r="L13" s="392"/>
      <c r="M13" s="392"/>
      <c r="N13" s="392"/>
      <c r="O13" s="108"/>
    </row>
    <row r="14" spans="1:15" ht="135.75" customHeight="1" x14ac:dyDescent="0.3">
      <c r="A14" s="646"/>
      <c r="B14" s="74"/>
      <c r="C14" s="59" t="s">
        <v>134</v>
      </c>
      <c r="D14" s="59" t="s">
        <v>160</v>
      </c>
      <c r="E14" s="59" t="s">
        <v>269</v>
      </c>
      <c r="F14" s="59"/>
      <c r="G14" s="59" t="s">
        <v>32</v>
      </c>
      <c r="H14" s="59" t="s">
        <v>80</v>
      </c>
      <c r="I14" s="360" t="s">
        <v>26</v>
      </c>
      <c r="J14" s="383" t="s">
        <v>203</v>
      </c>
      <c r="K14" s="446" t="s">
        <v>262</v>
      </c>
      <c r="L14" s="384" t="s">
        <v>194</v>
      </c>
      <c r="M14" s="418" t="s">
        <v>235</v>
      </c>
      <c r="N14" s="96" t="s">
        <v>94</v>
      </c>
      <c r="O14" s="96" t="s">
        <v>39</v>
      </c>
    </row>
    <row r="15" spans="1:15" ht="18" customHeight="1" x14ac:dyDescent="0.3">
      <c r="A15" s="646"/>
      <c r="B15" s="235" t="s">
        <v>11</v>
      </c>
      <c r="C15" s="62">
        <f>+ROUND(25363.13/12*13,2)</f>
        <v>27476.720000000001</v>
      </c>
      <c r="D15" s="361">
        <f>21.14*13</f>
        <v>274.82</v>
      </c>
      <c r="E15" s="361"/>
      <c r="F15" s="75"/>
      <c r="G15" s="361">
        <f>+F15+D15+C15+E15</f>
        <v>27751.54</v>
      </c>
      <c r="H15" s="66">
        <f>G15*38.38%</f>
        <v>10651.041052</v>
      </c>
      <c r="I15" s="364">
        <f>+ROUND(+G15+H15,2)</f>
        <v>38402.58</v>
      </c>
      <c r="J15" s="389"/>
      <c r="K15" s="389"/>
      <c r="L15" s="389"/>
      <c r="M15" s="389">
        <v>4</v>
      </c>
      <c r="N15" s="389">
        <f>+M15+J15+L15+K15</f>
        <v>4</v>
      </c>
      <c r="O15" s="390">
        <f>+ROUND(+(M15+J15+L15+K15)*I15,2)</f>
        <v>153610.32</v>
      </c>
    </row>
    <row r="16" spans="1:15" ht="17.25" customHeight="1" x14ac:dyDescent="0.3">
      <c r="A16" s="646"/>
      <c r="B16" s="70" t="s">
        <v>19</v>
      </c>
      <c r="C16" s="398"/>
      <c r="D16" s="398"/>
      <c r="E16" s="398"/>
      <c r="F16" s="398"/>
      <c r="G16" s="398"/>
      <c r="H16" s="398"/>
      <c r="I16" s="98">
        <f>+I15-I17</f>
        <v>6781.4600000000028</v>
      </c>
      <c r="J16" s="389"/>
      <c r="K16" s="389"/>
      <c r="L16" s="389"/>
      <c r="M16" s="389"/>
      <c r="N16" s="389">
        <f>+M16+J16+L16+K16</f>
        <v>0</v>
      </c>
      <c r="O16" s="390">
        <f>+ROUND(+(M16+J16+L16+K16)*I16,2)</f>
        <v>0</v>
      </c>
    </row>
    <row r="17" spans="1:16" ht="18" customHeight="1" x14ac:dyDescent="0.3">
      <c r="A17" s="646"/>
      <c r="B17" s="235" t="s">
        <v>12</v>
      </c>
      <c r="C17" s="62">
        <f>ROUND(20884.37/12*13,2)</f>
        <v>22624.73</v>
      </c>
      <c r="D17" s="361">
        <f>17.4*13</f>
        <v>226.2</v>
      </c>
      <c r="E17" s="361"/>
      <c r="F17" s="75"/>
      <c r="G17" s="361">
        <f>+F17+D17+C17+E17</f>
        <v>22850.93</v>
      </c>
      <c r="H17" s="66">
        <f>G17*38.38%</f>
        <v>8770.1869340000012</v>
      </c>
      <c r="I17" s="364">
        <f>+ROUND(+G17+H17,2)</f>
        <v>31621.119999999999</v>
      </c>
      <c r="J17" s="389"/>
      <c r="K17" s="389"/>
      <c r="L17" s="389"/>
      <c r="M17" s="389">
        <v>9</v>
      </c>
      <c r="N17" s="389">
        <f>+M17+J17+L17+K17</f>
        <v>9</v>
      </c>
      <c r="O17" s="390">
        <f>+ROUND(+(M17+J17+L17+K17)*I17,2)</f>
        <v>284590.08000000002</v>
      </c>
    </row>
    <row r="18" spans="1:16" ht="18" customHeight="1" x14ac:dyDescent="0.3">
      <c r="A18" s="646"/>
      <c r="B18" s="70" t="s">
        <v>20</v>
      </c>
      <c r="C18" s="399"/>
      <c r="D18" s="298"/>
      <c r="E18" s="298"/>
      <c r="F18" s="400"/>
      <c r="G18" s="107"/>
      <c r="H18" s="398"/>
      <c r="I18" s="98">
        <f>+I17-I19</f>
        <v>1569.6499999999978</v>
      </c>
      <c r="J18" s="389"/>
      <c r="K18" s="389"/>
      <c r="L18" s="389"/>
      <c r="M18" s="389"/>
      <c r="N18" s="389">
        <f>+M18+J18+L18+K18</f>
        <v>0</v>
      </c>
      <c r="O18" s="390">
        <f>+ROUND(+(M18+J18+L18+K18)*I18,2)</f>
        <v>0</v>
      </c>
    </row>
    <row r="19" spans="1:16" ht="18" customHeight="1" x14ac:dyDescent="0.3">
      <c r="A19" s="646"/>
      <c r="B19" s="235" t="s">
        <v>13</v>
      </c>
      <c r="C19" s="62">
        <f>+ROUND(19847.64/12*13,2)</f>
        <v>21501.61</v>
      </c>
      <c r="D19" s="361">
        <f>16.54*13</f>
        <v>215.01999999999998</v>
      </c>
      <c r="E19" s="361"/>
      <c r="F19" s="75"/>
      <c r="G19" s="361">
        <f>+F19+D19+C19+E19</f>
        <v>21716.63</v>
      </c>
      <c r="H19" s="66">
        <f>G19*38.38%</f>
        <v>8334.8425940000016</v>
      </c>
      <c r="I19" s="364">
        <f>+ROUND(+G19+H19,2)</f>
        <v>30051.47</v>
      </c>
      <c r="J19" s="389"/>
      <c r="K19" s="389"/>
      <c r="L19" s="389"/>
      <c r="M19" s="389">
        <v>5</v>
      </c>
      <c r="N19" s="389">
        <f>+M19+J19+L19+K19</f>
        <v>5</v>
      </c>
      <c r="O19" s="390">
        <f>+ROUND(+(M19+J19+L19+K19)*I19,2)</f>
        <v>150257.35</v>
      </c>
    </row>
    <row r="20" spans="1:16" ht="37.5" customHeight="1" x14ac:dyDescent="0.3">
      <c r="B20" s="100"/>
      <c r="C20" s="100"/>
      <c r="D20" s="45"/>
      <c r="E20" s="45"/>
      <c r="F20" s="100"/>
      <c r="G20" s="100"/>
      <c r="H20" s="100"/>
      <c r="I20" s="223" t="s">
        <v>14</v>
      </c>
      <c r="J20" s="401">
        <f>+SUM(J7:J19)</f>
        <v>0</v>
      </c>
      <c r="K20" s="402"/>
      <c r="L20" s="402">
        <f>+SUM(L7:L19)</f>
        <v>0</v>
      </c>
      <c r="M20" s="401">
        <f>+SUM(M7:M19)</f>
        <v>18</v>
      </c>
      <c r="N20" s="402">
        <f>+SUM(N7:N19)</f>
        <v>18</v>
      </c>
      <c r="O20" s="403">
        <f>+SUM(O7:O19)</f>
        <v>588457.75</v>
      </c>
    </row>
    <row r="21" spans="1:16" ht="10.15" customHeight="1" x14ac:dyDescent="0.3">
      <c r="B21" s="100"/>
      <c r="C21" s="100"/>
      <c r="D21" s="45"/>
      <c r="E21" s="45"/>
      <c r="F21" s="100"/>
      <c r="G21" s="100"/>
      <c r="H21" s="100"/>
      <c r="I21" s="128"/>
      <c r="J21" s="404"/>
      <c r="K21" s="404"/>
      <c r="L21" s="404"/>
      <c r="M21" s="404"/>
      <c r="N21" s="405"/>
      <c r="O21" s="406"/>
    </row>
    <row r="22" spans="1:16" ht="53.25" customHeight="1" x14ac:dyDescent="0.3">
      <c r="B22" s="100"/>
      <c r="C22" s="100"/>
      <c r="D22" s="100"/>
      <c r="E22" s="100"/>
      <c r="F22" s="100"/>
      <c r="G22" s="100"/>
      <c r="H22" s="100"/>
      <c r="I22" s="100"/>
      <c r="J22" s="407"/>
      <c r="K22" s="407"/>
      <c r="M22" s="45"/>
      <c r="N22" s="408" t="s">
        <v>95</v>
      </c>
      <c r="O22" s="408" t="s">
        <v>96</v>
      </c>
    </row>
    <row r="23" spans="1:16" ht="30.75" customHeight="1" x14ac:dyDescent="0.3">
      <c r="B23" s="100"/>
      <c r="C23" s="100"/>
      <c r="D23" s="100"/>
      <c r="E23" s="100"/>
      <c r="F23" s="100"/>
      <c r="G23" s="100"/>
      <c r="H23" s="100"/>
      <c r="I23" s="639" t="s">
        <v>236</v>
      </c>
      <c r="J23" s="640"/>
      <c r="K23" s="640"/>
      <c r="L23" s="640"/>
      <c r="M23" s="641"/>
      <c r="N23" s="409">
        <f>+M7</f>
        <v>0</v>
      </c>
      <c r="O23" s="410">
        <f>+ROUND(+($M$7*$I$7),2)</f>
        <v>0</v>
      </c>
    </row>
    <row r="24" spans="1:16" ht="30.75" customHeight="1" x14ac:dyDescent="0.3">
      <c r="B24" s="100"/>
      <c r="C24" s="100"/>
      <c r="D24" s="100"/>
      <c r="E24" s="100"/>
      <c r="F24" s="100"/>
      <c r="G24" s="100"/>
      <c r="H24" s="100"/>
      <c r="I24" s="639" t="s">
        <v>237</v>
      </c>
      <c r="J24" s="640"/>
      <c r="K24" s="640"/>
      <c r="L24" s="640"/>
      <c r="M24" s="641"/>
      <c r="N24" s="409">
        <f>+M8+M11+M12+M15+M16+M17+M18+M19</f>
        <v>18</v>
      </c>
      <c r="O24" s="410">
        <f>+ROUND(+($I$8*$M$8)+($I$15*$M$15)+($I$16*$M$16)+($I$17*$M$17)+($I$18*$M$18)+($I$19*$M$19)+($I$11*$M$11)+($I$12*$M$12),2)</f>
        <v>588457.75</v>
      </c>
    </row>
    <row r="25" spans="1:16" ht="30.75" customHeight="1" x14ac:dyDescent="0.3">
      <c r="B25" s="100"/>
      <c r="C25" s="100"/>
      <c r="D25" s="100"/>
      <c r="E25" s="100"/>
      <c r="F25" s="100"/>
      <c r="G25" s="100"/>
      <c r="H25" s="100"/>
      <c r="I25" s="639" t="s">
        <v>258</v>
      </c>
      <c r="J25" s="640"/>
      <c r="K25" s="640"/>
      <c r="L25" s="640"/>
      <c r="M25" s="641"/>
      <c r="N25" s="409">
        <f>+K7+K8+K11+K12+K15+K16+K17+K18+K19</f>
        <v>0</v>
      </c>
      <c r="O25" s="410">
        <f>+ROUND(+($I$8*$K$8)+($I$15*$K$15)+($I$16*$K$16)+($I$17*$K$17)+($I$18*$K$18)+($I$19*$K$19)+($I$11*$K$11)+($I$12*$K$12)+($K$7*$I$7),2)</f>
        <v>0</v>
      </c>
    </row>
    <row r="26" spans="1:16" ht="30.75" customHeight="1" x14ac:dyDescent="0.3">
      <c r="B26" s="100"/>
      <c r="C26" s="100"/>
      <c r="D26" s="100"/>
      <c r="E26" s="317"/>
      <c r="F26" s="317"/>
      <c r="G26" s="317"/>
      <c r="H26" s="317"/>
      <c r="I26" s="639" t="s">
        <v>115</v>
      </c>
      <c r="J26" s="640"/>
      <c r="K26" s="640"/>
      <c r="L26" s="640"/>
      <c r="M26" s="641"/>
      <c r="N26" s="409">
        <f>+J7+J8+J11+J12+J15+J16+J17+J18+J19</f>
        <v>0</v>
      </c>
      <c r="O26" s="410">
        <f>+ROUND(($J$7*$I$7)+($I$8*$J$8)+($I$15*$J$15)+($I$16*$J$16)+($I$17*$J$17)+($I$18*$J$18)+($I$19*$J$19)+($I$11*$J$11)+($I$12*$J$12),2)</f>
        <v>0</v>
      </c>
    </row>
    <row r="27" spans="1:16" ht="30.75" customHeight="1" x14ac:dyDescent="0.3">
      <c r="I27" s="639" t="s">
        <v>97</v>
      </c>
      <c r="J27" s="640"/>
      <c r="K27" s="640"/>
      <c r="L27" s="640"/>
      <c r="M27" s="641"/>
      <c r="N27" s="411">
        <f>+L7+L8+L11+L12+L15+L16+L17+L18+L19</f>
        <v>0</v>
      </c>
      <c r="O27" s="412">
        <f>+ROUND(($L$7*$I$7)+($I$8*$L$8)+($I$15*$L$15)+($I$16*$L$16)+($I$17*$L$17)+($I$18*$L$18)+($I$19*$L$19)+($I$11*$L$11)+($I$12*$L$12),2)</f>
        <v>0</v>
      </c>
    </row>
    <row r="29" spans="1:16" x14ac:dyDescent="0.3">
      <c r="B29" s="79" t="s">
        <v>238</v>
      </c>
      <c r="P29" s="407"/>
    </row>
    <row r="30" spans="1:16" ht="30.6" customHeight="1" x14ac:dyDescent="0.3">
      <c r="B30" s="413" t="s">
        <v>128</v>
      </c>
      <c r="C30" s="413" t="s">
        <v>130</v>
      </c>
      <c r="D30" s="413"/>
      <c r="E30" s="413"/>
      <c r="F30" s="413"/>
      <c r="G30" s="413"/>
      <c r="H30" s="413"/>
      <c r="I30" s="413"/>
      <c r="P30" s="407"/>
    </row>
    <row r="31" spans="1:16" ht="30.6" customHeight="1" x14ac:dyDescent="0.3">
      <c r="B31" s="414" t="s">
        <v>128</v>
      </c>
      <c r="C31" s="414"/>
      <c r="D31" s="414"/>
      <c r="E31" s="414"/>
      <c r="F31" s="414"/>
      <c r="G31" s="414"/>
      <c r="H31" s="414"/>
      <c r="I31" s="414"/>
      <c r="P31" s="407"/>
    </row>
    <row r="32" spans="1:16" x14ac:dyDescent="0.3">
      <c r="P32" s="407"/>
    </row>
    <row r="33" spans="1:16" x14ac:dyDescent="0.3">
      <c r="B33" s="436" t="s">
        <v>267</v>
      </c>
      <c r="C33" s="415"/>
      <c r="D33" s="415"/>
      <c r="E33" s="415"/>
      <c r="F33" s="415"/>
      <c r="G33" s="415"/>
      <c r="H33" s="415"/>
      <c r="I33" s="415"/>
      <c r="P33" s="407"/>
    </row>
    <row r="34" spans="1:16" ht="27.75" customHeight="1" x14ac:dyDescent="0.3">
      <c r="B34" s="415" t="s">
        <v>128</v>
      </c>
      <c r="C34" s="415" t="s">
        <v>259</v>
      </c>
      <c r="D34" s="415"/>
      <c r="E34" s="415"/>
      <c r="F34" s="415"/>
      <c r="G34" s="415"/>
      <c r="H34" s="415"/>
      <c r="I34" s="415"/>
      <c r="P34" s="407"/>
    </row>
    <row r="35" spans="1:16" ht="27.75" customHeight="1" x14ac:dyDescent="0.3">
      <c r="B35" s="414" t="s">
        <v>128</v>
      </c>
      <c r="C35" s="414"/>
      <c r="D35" s="414"/>
      <c r="E35" s="414"/>
      <c r="F35" s="414"/>
      <c r="G35" s="414"/>
      <c r="H35" s="414"/>
      <c r="I35" s="414"/>
      <c r="P35" s="407"/>
    </row>
    <row r="36" spans="1:16" x14ac:dyDescent="0.3">
      <c r="P36" s="407"/>
    </row>
    <row r="37" spans="1:16" x14ac:dyDescent="0.3">
      <c r="B37" s="79" t="s">
        <v>239</v>
      </c>
      <c r="P37" s="407"/>
    </row>
    <row r="38" spans="1:16" ht="25.5" customHeight="1" x14ac:dyDescent="0.3">
      <c r="B38" s="414" t="s">
        <v>129</v>
      </c>
      <c r="C38" s="414" t="s">
        <v>131</v>
      </c>
      <c r="D38" s="414"/>
      <c r="E38" s="414"/>
      <c r="F38" s="414"/>
      <c r="G38" s="414"/>
      <c r="H38" s="414"/>
      <c r="I38" s="414"/>
      <c r="P38" s="407"/>
    </row>
    <row r="39" spans="1:16" ht="25.5" customHeight="1" x14ac:dyDescent="0.3">
      <c r="B39" s="414" t="s">
        <v>129</v>
      </c>
      <c r="C39" s="414"/>
      <c r="D39" s="414"/>
      <c r="E39" s="414"/>
      <c r="F39" s="414"/>
      <c r="G39" s="414"/>
      <c r="H39" s="414"/>
      <c r="I39" s="414"/>
      <c r="P39" s="407"/>
    </row>
    <row r="42" spans="1:16" x14ac:dyDescent="0.3">
      <c r="A42" s="506" t="s">
        <v>48</v>
      </c>
      <c r="B42" s="507"/>
      <c r="C42" s="507"/>
      <c r="D42" s="507"/>
      <c r="E42" s="507"/>
      <c r="F42" s="507"/>
      <c r="G42" s="507"/>
      <c r="H42" s="507"/>
      <c r="I42" s="507"/>
      <c r="J42" s="507"/>
      <c r="K42" s="507"/>
      <c r="L42" s="507"/>
      <c r="M42" s="507"/>
      <c r="N42" s="507"/>
      <c r="O42" s="508"/>
    </row>
    <row r="43" spans="1:16" ht="21" customHeight="1" x14ac:dyDescent="0.3">
      <c r="A43" s="661" t="s">
        <v>196</v>
      </c>
      <c r="B43" s="662"/>
      <c r="C43" s="662"/>
      <c r="D43" s="662"/>
      <c r="E43" s="662"/>
      <c r="F43" s="662"/>
      <c r="G43" s="662"/>
      <c r="H43" s="662"/>
      <c r="I43" s="662"/>
      <c r="J43" s="662"/>
      <c r="K43" s="662"/>
      <c r="L43" s="662"/>
      <c r="M43" s="662"/>
      <c r="N43" s="662"/>
      <c r="O43" s="663"/>
    </row>
    <row r="44" spans="1:16" ht="21" customHeight="1" x14ac:dyDescent="0.3">
      <c r="A44" s="659" t="s">
        <v>197</v>
      </c>
      <c r="B44" s="659"/>
      <c r="C44" s="659"/>
      <c r="D44" s="659"/>
      <c r="E44" s="659"/>
      <c r="F44" s="659"/>
      <c r="G44" s="659"/>
      <c r="H44" s="659"/>
      <c r="I44" s="659"/>
      <c r="J44" s="659"/>
      <c r="K44" s="659"/>
      <c r="L44" s="659"/>
      <c r="M44" s="659"/>
      <c r="N44" s="659"/>
      <c r="O44" s="659"/>
    </row>
    <row r="45" spans="1:16" ht="21" customHeight="1" x14ac:dyDescent="0.3">
      <c r="A45" s="660" t="s">
        <v>198</v>
      </c>
      <c r="B45" s="660"/>
      <c r="C45" s="660"/>
      <c r="D45" s="660"/>
      <c r="E45" s="660"/>
      <c r="F45" s="660"/>
      <c r="G45" s="660"/>
      <c r="H45" s="660"/>
      <c r="I45" s="660"/>
      <c r="J45" s="660"/>
      <c r="K45" s="660"/>
      <c r="L45" s="660"/>
      <c r="M45" s="660"/>
      <c r="N45" s="660"/>
      <c r="O45" s="660"/>
    </row>
    <row r="46" spans="1:16" ht="23.25" customHeight="1" x14ac:dyDescent="0.3">
      <c r="A46" s="642" t="s">
        <v>283</v>
      </c>
      <c r="B46" s="643"/>
      <c r="C46" s="643"/>
      <c r="D46" s="643"/>
      <c r="E46" s="643"/>
      <c r="F46" s="643"/>
      <c r="G46" s="643"/>
      <c r="H46" s="643"/>
      <c r="I46" s="643"/>
      <c r="J46" s="643"/>
      <c r="K46" s="643"/>
      <c r="L46" s="643"/>
      <c r="M46" s="643"/>
      <c r="N46" s="643"/>
      <c r="O46" s="644"/>
    </row>
    <row r="47" spans="1:16" s="416" customFormat="1" ht="22.5" customHeight="1" x14ac:dyDescent="0.3">
      <c r="A47" s="660" t="s">
        <v>188</v>
      </c>
      <c r="B47" s="660"/>
      <c r="C47" s="660"/>
      <c r="D47" s="660"/>
      <c r="E47" s="660"/>
      <c r="F47" s="660"/>
      <c r="G47" s="660"/>
      <c r="H47" s="660"/>
      <c r="I47" s="660"/>
      <c r="J47" s="660"/>
      <c r="K47" s="660"/>
      <c r="L47" s="660"/>
      <c r="M47" s="660"/>
      <c r="N47" s="660"/>
      <c r="O47" s="660"/>
      <c r="P47" s="660"/>
    </row>
    <row r="48" spans="1:16" s="416" customFormat="1" ht="23.25" customHeight="1" x14ac:dyDescent="0.3">
      <c r="A48" s="642" t="s">
        <v>265</v>
      </c>
      <c r="B48" s="643"/>
      <c r="C48" s="643"/>
      <c r="D48" s="643"/>
      <c r="E48" s="643"/>
      <c r="F48" s="643"/>
      <c r="G48" s="643"/>
      <c r="H48" s="643"/>
      <c r="I48" s="643"/>
      <c r="J48" s="643"/>
      <c r="K48" s="643"/>
      <c r="L48" s="643"/>
      <c r="M48" s="643"/>
      <c r="N48" s="643"/>
      <c r="O48" s="644"/>
    </row>
    <row r="49" spans="1:15" x14ac:dyDescent="0.3">
      <c r="A49" s="658" t="s">
        <v>264</v>
      </c>
      <c r="B49" s="658"/>
      <c r="C49" s="658"/>
      <c r="D49" s="658"/>
      <c r="E49" s="658"/>
      <c r="F49" s="658"/>
      <c r="G49" s="658"/>
      <c r="H49" s="658"/>
      <c r="I49" s="658"/>
      <c r="J49" s="658"/>
      <c r="K49" s="658"/>
      <c r="L49" s="658"/>
      <c r="M49" s="658"/>
      <c r="N49" s="658"/>
      <c r="O49" s="658"/>
    </row>
    <row r="50" spans="1:15" x14ac:dyDescent="0.3">
      <c r="A50" s="417"/>
    </row>
  </sheetData>
  <sheetProtection selectLockedCells="1" selectUnlockedCells="1"/>
  <mergeCells count="23">
    <mergeCell ref="A49:O49"/>
    <mergeCell ref="A42:O42"/>
    <mergeCell ref="A43:O43"/>
    <mergeCell ref="A44:O44"/>
    <mergeCell ref="A45:O45"/>
    <mergeCell ref="A46:O46"/>
    <mergeCell ref="A47:P47"/>
    <mergeCell ref="I25:M25"/>
    <mergeCell ref="A48:O48"/>
    <mergeCell ref="I27:M27"/>
    <mergeCell ref="A1:C1"/>
    <mergeCell ref="G1:J1"/>
    <mergeCell ref="A2:C2"/>
    <mergeCell ref="G2:J3"/>
    <mergeCell ref="L2:L3"/>
    <mergeCell ref="A3:C3"/>
    <mergeCell ref="A5:O5"/>
    <mergeCell ref="A6:A8"/>
    <mergeCell ref="A10:A19"/>
    <mergeCell ref="M2:M3"/>
    <mergeCell ref="I23:M23"/>
    <mergeCell ref="I24:M24"/>
    <mergeCell ref="I26:M26"/>
  </mergeCells>
  <pageMargins left="0.45" right="0.47013888888888888" top="0.62013888888888891" bottom="0.47013888888888888" header="0.51180555555555551" footer="0.51180555555555551"/>
  <pageSetup paperSize="9" scale="36" firstPageNumber="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D42F2-5126-4440-BC7F-E9FF02EDB85E}">
  <sheetPr>
    <tabColor theme="5"/>
    <pageSetUpPr fitToPage="1"/>
  </sheetPr>
  <dimension ref="A1:N23"/>
  <sheetViews>
    <sheetView showGridLines="0" topLeftCell="A5" zoomScale="80" zoomScaleNormal="80" workbookViewId="0">
      <selection activeCell="K17" sqref="K17"/>
    </sheetView>
  </sheetViews>
  <sheetFormatPr defaultColWidth="8.7109375" defaultRowHeight="12.75" x14ac:dyDescent="0.2"/>
  <cols>
    <col min="1" max="1" width="16.42578125" style="31" customWidth="1"/>
    <col min="2" max="2" width="17.28515625" style="31" customWidth="1"/>
    <col min="3" max="5" width="16.7109375" style="31" customWidth="1"/>
    <col min="6" max="6" width="22.7109375" style="31" customWidth="1"/>
    <col min="7" max="7" width="38.28515625" style="31" customWidth="1"/>
    <col min="8" max="8" width="13.7109375" style="31" customWidth="1"/>
    <col min="9" max="9" width="13.28515625" style="31" customWidth="1"/>
    <col min="10" max="10" width="12.7109375" style="31" customWidth="1"/>
    <col min="11" max="11" width="18" style="31" customWidth="1"/>
    <col min="12" max="16384" width="8.7109375" style="31"/>
  </cols>
  <sheetData>
    <row r="1" spans="1:14" s="4" customFormat="1" ht="19.899999999999999" customHeight="1" x14ac:dyDescent="0.25">
      <c r="A1" s="673" t="s">
        <v>49</v>
      </c>
      <c r="B1" s="674"/>
      <c r="C1" s="674"/>
      <c r="D1" s="483" t="s">
        <v>1</v>
      </c>
      <c r="E1" s="484"/>
      <c r="F1" s="484"/>
      <c r="G1" s="485"/>
      <c r="M1" s="30"/>
      <c r="N1" s="30"/>
    </row>
    <row r="2" spans="1:14" s="4" customFormat="1" ht="19.899999999999999" customHeight="1" x14ac:dyDescent="0.25">
      <c r="A2" s="675" t="s">
        <v>50</v>
      </c>
      <c r="B2" s="676"/>
      <c r="C2" s="676"/>
      <c r="D2" s="486"/>
      <c r="E2" s="487"/>
      <c r="F2" s="487"/>
      <c r="G2" s="488"/>
      <c r="M2" s="30"/>
      <c r="N2" s="30"/>
    </row>
    <row r="3" spans="1:14" s="4" customFormat="1" ht="19.899999999999999" customHeight="1" thickBot="1" x14ac:dyDescent="0.3">
      <c r="A3" s="677" t="s">
        <v>51</v>
      </c>
      <c r="B3" s="678"/>
      <c r="C3" s="678"/>
      <c r="D3" s="489"/>
      <c r="E3" s="490"/>
      <c r="F3" s="490"/>
      <c r="G3" s="491"/>
      <c r="M3" s="30"/>
      <c r="N3" s="30"/>
    </row>
    <row r="4" spans="1:14" s="4" customFormat="1" ht="10.15" customHeight="1" x14ac:dyDescent="0.25">
      <c r="A4" s="11"/>
      <c r="B4" s="11"/>
      <c r="C4" s="11"/>
      <c r="D4" s="11"/>
      <c r="E4" s="11"/>
      <c r="F4" s="11"/>
      <c r="G4" s="11"/>
      <c r="H4" s="11"/>
      <c r="I4" s="11"/>
      <c r="J4" s="11"/>
      <c r="K4" s="11"/>
      <c r="L4" s="11"/>
    </row>
    <row r="5" spans="1:14" ht="31.5" customHeight="1" x14ac:dyDescent="0.2">
      <c r="A5" s="679" t="s">
        <v>275</v>
      </c>
      <c r="B5" s="679"/>
      <c r="C5" s="679"/>
      <c r="D5" s="679"/>
      <c r="E5" s="679"/>
      <c r="F5" s="679"/>
      <c r="G5" s="679"/>
      <c r="I5" s="664" t="s">
        <v>135</v>
      </c>
      <c r="J5" s="665"/>
      <c r="K5" s="666"/>
    </row>
    <row r="6" spans="1:14" ht="10.15" customHeight="1" x14ac:dyDescent="0.2">
      <c r="A6" s="680" t="s">
        <v>40</v>
      </c>
      <c r="B6" s="681" t="s">
        <v>6</v>
      </c>
      <c r="C6" s="682" t="s">
        <v>41</v>
      </c>
      <c r="D6" s="684" t="s">
        <v>272</v>
      </c>
      <c r="E6" s="684" t="s">
        <v>240</v>
      </c>
      <c r="F6" s="686" t="s">
        <v>53</v>
      </c>
      <c r="G6" s="688" t="s">
        <v>42</v>
      </c>
      <c r="I6" s="667"/>
      <c r="J6" s="668"/>
      <c r="K6" s="669"/>
    </row>
    <row r="7" spans="1:14" ht="30" customHeight="1" x14ac:dyDescent="0.2">
      <c r="A7" s="680"/>
      <c r="B7" s="681"/>
      <c r="C7" s="682"/>
      <c r="D7" s="684"/>
      <c r="E7" s="684"/>
      <c r="F7" s="686"/>
      <c r="G7" s="689"/>
      <c r="I7" s="667"/>
      <c r="J7" s="668"/>
      <c r="K7" s="669"/>
    </row>
    <row r="8" spans="1:14" ht="19.899999999999999" customHeight="1" x14ac:dyDescent="0.2">
      <c r="A8" s="680"/>
      <c r="B8" s="681"/>
      <c r="C8" s="682"/>
      <c r="D8" s="684"/>
      <c r="E8" s="684"/>
      <c r="F8" s="686"/>
      <c r="G8" s="689"/>
      <c r="I8" s="667"/>
      <c r="J8" s="668"/>
      <c r="K8" s="669"/>
    </row>
    <row r="9" spans="1:14" ht="79.900000000000006" customHeight="1" x14ac:dyDescent="0.2">
      <c r="A9" s="680"/>
      <c r="B9" s="681"/>
      <c r="C9" s="683"/>
      <c r="D9" s="685"/>
      <c r="E9" s="685"/>
      <c r="F9" s="687"/>
      <c r="G9" s="690" t="s">
        <v>43</v>
      </c>
      <c r="I9" s="667"/>
      <c r="J9" s="668"/>
      <c r="K9" s="669"/>
    </row>
    <row r="10" spans="1:14" ht="31.9" customHeight="1" x14ac:dyDescent="0.2">
      <c r="A10" s="680"/>
      <c r="B10" s="12" t="s">
        <v>7</v>
      </c>
      <c r="C10" s="459">
        <f>+'Tab.1 valore finanziario D.O.'!I7</f>
        <v>89180.25</v>
      </c>
      <c r="D10" s="460"/>
      <c r="E10" s="460"/>
      <c r="F10" s="461">
        <f>+ROUND((C10*(D10+E10)),2)</f>
        <v>0</v>
      </c>
      <c r="G10" s="691"/>
      <c r="I10" s="667"/>
      <c r="J10" s="668"/>
      <c r="K10" s="669"/>
    </row>
    <row r="11" spans="1:14" ht="31.9" customHeight="1" x14ac:dyDescent="0.2">
      <c r="A11" s="680"/>
      <c r="B11" s="12" t="s">
        <v>8</v>
      </c>
      <c r="C11" s="459">
        <f>+'Tab.1 valore finanziario D.O.'!I8</f>
        <v>69890.039999999994</v>
      </c>
      <c r="D11" s="460"/>
      <c r="E11" s="460"/>
      <c r="F11" s="461">
        <f>+ROUND((C11*(D11+E11)),2)</f>
        <v>0</v>
      </c>
      <c r="G11" s="688"/>
      <c r="I11" s="670"/>
      <c r="J11" s="671"/>
      <c r="K11" s="672"/>
    </row>
    <row r="12" spans="1:14" ht="16.149999999999999" customHeight="1" x14ac:dyDescent="0.2">
      <c r="A12" s="28"/>
      <c r="B12" s="25"/>
      <c r="C12" s="462"/>
      <c r="D12" s="463"/>
      <c r="E12" s="463"/>
      <c r="F12" s="464"/>
      <c r="G12" s="26"/>
    </row>
    <row r="13" spans="1:14" ht="10.15" customHeight="1" x14ac:dyDescent="0.2">
      <c r="A13" s="694" t="s">
        <v>44</v>
      </c>
      <c r="B13" s="695"/>
      <c r="C13" s="698" t="s">
        <v>41</v>
      </c>
      <c r="D13" s="684" t="s">
        <v>272</v>
      </c>
      <c r="E13" s="684" t="s">
        <v>240</v>
      </c>
      <c r="F13" s="686" t="s">
        <v>56</v>
      </c>
      <c r="G13" s="692" t="s">
        <v>42</v>
      </c>
    </row>
    <row r="14" spans="1:14" ht="30" customHeight="1" x14ac:dyDescent="0.2">
      <c r="A14" s="696"/>
      <c r="B14" s="697"/>
      <c r="C14" s="698"/>
      <c r="D14" s="684"/>
      <c r="E14" s="684"/>
      <c r="F14" s="686"/>
      <c r="G14" s="692"/>
    </row>
    <row r="15" spans="1:14" ht="19.899999999999999" customHeight="1" x14ac:dyDescent="0.2">
      <c r="A15" s="696"/>
      <c r="B15" s="697"/>
      <c r="C15" s="698"/>
      <c r="D15" s="684"/>
      <c r="E15" s="684"/>
      <c r="F15" s="686"/>
      <c r="G15" s="692"/>
    </row>
    <row r="16" spans="1:14" ht="79.900000000000006" customHeight="1" x14ac:dyDescent="0.2">
      <c r="A16" s="696"/>
      <c r="B16" s="697"/>
      <c r="C16" s="698"/>
      <c r="D16" s="685"/>
      <c r="E16" s="685"/>
      <c r="F16" s="686"/>
      <c r="G16" s="692"/>
    </row>
    <row r="17" spans="1:11" ht="31.9" customHeight="1" x14ac:dyDescent="0.2">
      <c r="A17" s="693" t="s">
        <v>45</v>
      </c>
      <c r="B17" s="693"/>
      <c r="C17" s="465" t="str">
        <f>+'Tab.1 valore finanziario D.O.'!I11</f>
        <v>0</v>
      </c>
      <c r="D17" s="466"/>
      <c r="E17" s="466"/>
      <c r="F17" s="461">
        <f>+ROUND((C17*(D17+E17)),2)</f>
        <v>0</v>
      </c>
      <c r="G17" s="689" t="s">
        <v>43</v>
      </c>
    </row>
    <row r="18" spans="1:11" ht="31.9" customHeight="1" x14ac:dyDescent="0.2">
      <c r="A18" s="693" t="s">
        <v>52</v>
      </c>
      <c r="B18" s="693"/>
      <c r="C18" s="465">
        <f>+'Tab.1 valore finanziario D.O.'!I14</f>
        <v>38402.58</v>
      </c>
      <c r="D18" s="460"/>
      <c r="E18" s="460"/>
      <c r="F18" s="461">
        <f>+ROUND((C18*(D18+E18)),2)</f>
        <v>0</v>
      </c>
      <c r="G18" s="689"/>
    </row>
    <row r="19" spans="1:11" ht="31.9" customHeight="1" x14ac:dyDescent="0.2">
      <c r="A19" s="693" t="s">
        <v>47</v>
      </c>
      <c r="B19" s="693"/>
      <c r="C19" s="465">
        <f>+'Tab.1 valore finanziario D.O.'!I15</f>
        <v>31621.119999999999</v>
      </c>
      <c r="D19" s="460"/>
      <c r="E19" s="460"/>
      <c r="F19" s="461">
        <f>+ROUND((C19*(D19+E19)),2)</f>
        <v>0</v>
      </c>
      <c r="G19" s="689"/>
    </row>
    <row r="20" spans="1:11" ht="31.9" customHeight="1" x14ac:dyDescent="0.2">
      <c r="A20" s="693" t="s">
        <v>55</v>
      </c>
      <c r="B20" s="693"/>
      <c r="C20" s="465">
        <f>+'Tab.1 valore finanziario D.O.'!I16</f>
        <v>30051.47</v>
      </c>
      <c r="D20" s="460"/>
      <c r="E20" s="460"/>
      <c r="F20" s="461">
        <f>+ROUND((C20*(D20+E20)),2)</f>
        <v>0</v>
      </c>
      <c r="G20" s="689"/>
    </row>
    <row r="21" spans="1:11" s="32" customFormat="1" ht="31.9" customHeight="1" x14ac:dyDescent="0.2">
      <c r="A21" s="27"/>
      <c r="B21" s="27"/>
      <c r="C21" s="34" t="s">
        <v>14</v>
      </c>
      <c r="D21" s="41">
        <f>+SUM(D10:D20)</f>
        <v>0</v>
      </c>
      <c r="E21" s="41">
        <f>+SUM(E10:E20)</f>
        <v>0</v>
      </c>
      <c r="F21" s="33">
        <f>+SUM(F10:F20)</f>
        <v>0</v>
      </c>
      <c r="G21" s="31"/>
      <c r="H21" s="31"/>
      <c r="I21" s="31"/>
      <c r="J21" s="31"/>
      <c r="K21" s="31"/>
    </row>
    <row r="22" spans="1:11" ht="15.75" x14ac:dyDescent="0.25">
      <c r="C22" s="13"/>
      <c r="D22" s="13"/>
      <c r="E22" s="13"/>
      <c r="F22" s="13"/>
      <c r="G22" s="14"/>
      <c r="H22" s="29"/>
      <c r="I22" s="14"/>
      <c r="J22" s="14"/>
      <c r="K22" s="29"/>
    </row>
    <row r="23" spans="1:11" ht="15.75" x14ac:dyDescent="0.25">
      <c r="C23" s="13"/>
      <c r="D23" s="13"/>
      <c r="E23" s="13"/>
      <c r="F23" s="13"/>
      <c r="G23" s="14"/>
      <c r="H23" s="29"/>
      <c r="I23" s="14"/>
      <c r="J23" s="14"/>
      <c r="K23" s="29"/>
    </row>
  </sheetData>
  <mergeCells count="26">
    <mergeCell ref="G13:G16"/>
    <mergeCell ref="G17:G20"/>
    <mergeCell ref="F13:F16"/>
    <mergeCell ref="A17:B17"/>
    <mergeCell ref="A18:B18"/>
    <mergeCell ref="A19:B19"/>
    <mergeCell ref="A20:B20"/>
    <mergeCell ref="A13:B16"/>
    <mergeCell ref="C13:C16"/>
    <mergeCell ref="D13:D16"/>
    <mergeCell ref="E13:E16"/>
    <mergeCell ref="I5:K11"/>
    <mergeCell ref="A1:C1"/>
    <mergeCell ref="D1:G1"/>
    <mergeCell ref="A2:C2"/>
    <mergeCell ref="D2:G3"/>
    <mergeCell ref="A3:C3"/>
    <mergeCell ref="A5:G5"/>
    <mergeCell ref="A6:A11"/>
    <mergeCell ref="B6:B9"/>
    <mergeCell ref="C6:C9"/>
    <mergeCell ref="D6:D9"/>
    <mergeCell ref="E6:E9"/>
    <mergeCell ref="F6:F9"/>
    <mergeCell ref="G6:G8"/>
    <mergeCell ref="G9:G11"/>
  </mergeCells>
  <pageMargins left="0.7" right="0.7" top="0.75" bottom="0.75" header="0.3" footer="0.3"/>
  <pageSetup paperSize="9" scale="6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99105-19F6-42DF-AAD4-2C3837A1E943}">
  <sheetPr>
    <tabColor theme="3"/>
  </sheetPr>
  <dimension ref="A1:L20"/>
  <sheetViews>
    <sheetView showGridLines="0" workbookViewId="0">
      <selection activeCell="E13" sqref="E13:G13"/>
    </sheetView>
  </sheetViews>
  <sheetFormatPr defaultRowHeight="12.75" x14ac:dyDescent="0.2"/>
  <cols>
    <col min="1" max="2" width="9.28515625" style="15"/>
    <col min="3" max="3" width="9.28515625" style="15" customWidth="1"/>
    <col min="4" max="4" width="4.5703125" style="15" customWidth="1"/>
    <col min="5" max="5" width="10.28515625" style="15" customWidth="1"/>
    <col min="6" max="6" width="8.28515625" style="15" customWidth="1"/>
    <col min="7" max="7" width="6.42578125" style="15" customWidth="1"/>
    <col min="8" max="259" width="9.28515625" style="15"/>
    <col min="260" max="260" width="4.5703125" style="15" customWidth="1"/>
    <col min="261" max="261" width="10.28515625" style="15" customWidth="1"/>
    <col min="262" max="262" width="8.28515625" style="15" customWidth="1"/>
    <col min="263" max="263" width="6.42578125" style="15" customWidth="1"/>
    <col min="264" max="515" width="9.28515625" style="15"/>
    <col min="516" max="516" width="4.5703125" style="15" customWidth="1"/>
    <col min="517" max="517" width="10.28515625" style="15" customWidth="1"/>
    <col min="518" max="518" width="8.28515625" style="15" customWidth="1"/>
    <col min="519" max="519" width="6.42578125" style="15" customWidth="1"/>
    <col min="520" max="771" width="9.28515625" style="15"/>
    <col min="772" max="772" width="4.5703125" style="15" customWidth="1"/>
    <col min="773" max="773" width="10.28515625" style="15" customWidth="1"/>
    <col min="774" max="774" width="8.28515625" style="15" customWidth="1"/>
    <col min="775" max="775" width="6.42578125" style="15" customWidth="1"/>
    <col min="776" max="1027" width="9.28515625" style="15"/>
    <col min="1028" max="1028" width="4.5703125" style="15" customWidth="1"/>
    <col min="1029" max="1029" width="10.28515625" style="15" customWidth="1"/>
    <col min="1030" max="1030" width="8.28515625" style="15" customWidth="1"/>
    <col min="1031" max="1031" width="6.42578125" style="15" customWidth="1"/>
    <col min="1032" max="1283" width="9.28515625" style="15"/>
    <col min="1284" max="1284" width="4.5703125" style="15" customWidth="1"/>
    <col min="1285" max="1285" width="10.28515625" style="15" customWidth="1"/>
    <col min="1286" max="1286" width="8.28515625" style="15" customWidth="1"/>
    <col min="1287" max="1287" width="6.42578125" style="15" customWidth="1"/>
    <col min="1288" max="1539" width="9.28515625" style="15"/>
    <col min="1540" max="1540" width="4.5703125" style="15" customWidth="1"/>
    <col min="1541" max="1541" width="10.28515625" style="15" customWidth="1"/>
    <col min="1542" max="1542" width="8.28515625" style="15" customWidth="1"/>
    <col min="1543" max="1543" width="6.42578125" style="15" customWidth="1"/>
    <col min="1544" max="1795" width="9.28515625" style="15"/>
    <col min="1796" max="1796" width="4.5703125" style="15" customWidth="1"/>
    <col min="1797" max="1797" width="10.28515625" style="15" customWidth="1"/>
    <col min="1798" max="1798" width="8.28515625" style="15" customWidth="1"/>
    <col min="1799" max="1799" width="6.42578125" style="15" customWidth="1"/>
    <col min="1800" max="2051" width="9.28515625" style="15"/>
    <col min="2052" max="2052" width="4.5703125" style="15" customWidth="1"/>
    <col min="2053" max="2053" width="10.28515625" style="15" customWidth="1"/>
    <col min="2054" max="2054" width="8.28515625" style="15" customWidth="1"/>
    <col min="2055" max="2055" width="6.42578125" style="15" customWidth="1"/>
    <col min="2056" max="2307" width="9.28515625" style="15"/>
    <col min="2308" max="2308" width="4.5703125" style="15" customWidth="1"/>
    <col min="2309" max="2309" width="10.28515625" style="15" customWidth="1"/>
    <col min="2310" max="2310" width="8.28515625" style="15" customWidth="1"/>
    <col min="2311" max="2311" width="6.42578125" style="15" customWidth="1"/>
    <col min="2312" max="2563" width="9.28515625" style="15"/>
    <col min="2564" max="2564" width="4.5703125" style="15" customWidth="1"/>
    <col min="2565" max="2565" width="10.28515625" style="15" customWidth="1"/>
    <col min="2566" max="2566" width="8.28515625" style="15" customWidth="1"/>
    <col min="2567" max="2567" width="6.42578125" style="15" customWidth="1"/>
    <col min="2568" max="2819" width="9.28515625" style="15"/>
    <col min="2820" max="2820" width="4.5703125" style="15" customWidth="1"/>
    <col min="2821" max="2821" width="10.28515625" style="15" customWidth="1"/>
    <col min="2822" max="2822" width="8.28515625" style="15" customWidth="1"/>
    <col min="2823" max="2823" width="6.42578125" style="15" customWidth="1"/>
    <col min="2824" max="3075" width="9.28515625" style="15"/>
    <col min="3076" max="3076" width="4.5703125" style="15" customWidth="1"/>
    <col min="3077" max="3077" width="10.28515625" style="15" customWidth="1"/>
    <col min="3078" max="3078" width="8.28515625" style="15" customWidth="1"/>
    <col min="3079" max="3079" width="6.42578125" style="15" customWidth="1"/>
    <col min="3080" max="3331" width="9.28515625" style="15"/>
    <col min="3332" max="3332" width="4.5703125" style="15" customWidth="1"/>
    <col min="3333" max="3333" width="10.28515625" style="15" customWidth="1"/>
    <col min="3334" max="3334" width="8.28515625" style="15" customWidth="1"/>
    <col min="3335" max="3335" width="6.42578125" style="15" customWidth="1"/>
    <col min="3336" max="3587" width="9.28515625" style="15"/>
    <col min="3588" max="3588" width="4.5703125" style="15" customWidth="1"/>
    <col min="3589" max="3589" width="10.28515625" style="15" customWidth="1"/>
    <col min="3590" max="3590" width="8.28515625" style="15" customWidth="1"/>
    <col min="3591" max="3591" width="6.42578125" style="15" customWidth="1"/>
    <col min="3592" max="3843" width="9.28515625" style="15"/>
    <col min="3844" max="3844" width="4.5703125" style="15" customWidth="1"/>
    <col min="3845" max="3845" width="10.28515625" style="15" customWidth="1"/>
    <col min="3846" max="3846" width="8.28515625" style="15" customWidth="1"/>
    <col min="3847" max="3847" width="6.42578125" style="15" customWidth="1"/>
    <col min="3848" max="4099" width="9.28515625" style="15"/>
    <col min="4100" max="4100" width="4.5703125" style="15" customWidth="1"/>
    <col min="4101" max="4101" width="10.28515625" style="15" customWidth="1"/>
    <col min="4102" max="4102" width="8.28515625" style="15" customWidth="1"/>
    <col min="4103" max="4103" width="6.42578125" style="15" customWidth="1"/>
    <col min="4104" max="4355" width="9.28515625" style="15"/>
    <col min="4356" max="4356" width="4.5703125" style="15" customWidth="1"/>
    <col min="4357" max="4357" width="10.28515625" style="15" customWidth="1"/>
    <col min="4358" max="4358" width="8.28515625" style="15" customWidth="1"/>
    <col min="4359" max="4359" width="6.42578125" style="15" customWidth="1"/>
    <col min="4360" max="4611" width="9.28515625" style="15"/>
    <col min="4612" max="4612" width="4.5703125" style="15" customWidth="1"/>
    <col min="4613" max="4613" width="10.28515625" style="15" customWidth="1"/>
    <col min="4614" max="4614" width="8.28515625" style="15" customWidth="1"/>
    <col min="4615" max="4615" width="6.42578125" style="15" customWidth="1"/>
    <col min="4616" max="4867" width="9.28515625" style="15"/>
    <col min="4868" max="4868" width="4.5703125" style="15" customWidth="1"/>
    <col min="4869" max="4869" width="10.28515625" style="15" customWidth="1"/>
    <col min="4870" max="4870" width="8.28515625" style="15" customWidth="1"/>
    <col min="4871" max="4871" width="6.42578125" style="15" customWidth="1"/>
    <col min="4872" max="5123" width="9.28515625" style="15"/>
    <col min="5124" max="5124" width="4.5703125" style="15" customWidth="1"/>
    <col min="5125" max="5125" width="10.28515625" style="15" customWidth="1"/>
    <col min="5126" max="5126" width="8.28515625" style="15" customWidth="1"/>
    <col min="5127" max="5127" width="6.42578125" style="15" customWidth="1"/>
    <col min="5128" max="5379" width="9.28515625" style="15"/>
    <col min="5380" max="5380" width="4.5703125" style="15" customWidth="1"/>
    <col min="5381" max="5381" width="10.28515625" style="15" customWidth="1"/>
    <col min="5382" max="5382" width="8.28515625" style="15" customWidth="1"/>
    <col min="5383" max="5383" width="6.42578125" style="15" customWidth="1"/>
    <col min="5384" max="5635" width="9.28515625" style="15"/>
    <col min="5636" max="5636" width="4.5703125" style="15" customWidth="1"/>
    <col min="5637" max="5637" width="10.28515625" style="15" customWidth="1"/>
    <col min="5638" max="5638" width="8.28515625" style="15" customWidth="1"/>
    <col min="5639" max="5639" width="6.42578125" style="15" customWidth="1"/>
    <col min="5640" max="5891" width="9.28515625" style="15"/>
    <col min="5892" max="5892" width="4.5703125" style="15" customWidth="1"/>
    <col min="5893" max="5893" width="10.28515625" style="15" customWidth="1"/>
    <col min="5894" max="5894" width="8.28515625" style="15" customWidth="1"/>
    <col min="5895" max="5895" width="6.42578125" style="15" customWidth="1"/>
    <col min="5896" max="6147" width="9.28515625" style="15"/>
    <col min="6148" max="6148" width="4.5703125" style="15" customWidth="1"/>
    <col min="6149" max="6149" width="10.28515625" style="15" customWidth="1"/>
    <col min="6150" max="6150" width="8.28515625" style="15" customWidth="1"/>
    <col min="6151" max="6151" width="6.42578125" style="15" customWidth="1"/>
    <col min="6152" max="6403" width="9.28515625" style="15"/>
    <col min="6404" max="6404" width="4.5703125" style="15" customWidth="1"/>
    <col min="6405" max="6405" width="10.28515625" style="15" customWidth="1"/>
    <col min="6406" max="6406" width="8.28515625" style="15" customWidth="1"/>
    <col min="6407" max="6407" width="6.42578125" style="15" customWidth="1"/>
    <col min="6408" max="6659" width="9.28515625" style="15"/>
    <col min="6660" max="6660" width="4.5703125" style="15" customWidth="1"/>
    <col min="6661" max="6661" width="10.28515625" style="15" customWidth="1"/>
    <col min="6662" max="6662" width="8.28515625" style="15" customWidth="1"/>
    <col min="6663" max="6663" width="6.42578125" style="15" customWidth="1"/>
    <col min="6664" max="6915" width="9.28515625" style="15"/>
    <col min="6916" max="6916" width="4.5703125" style="15" customWidth="1"/>
    <col min="6917" max="6917" width="10.28515625" style="15" customWidth="1"/>
    <col min="6918" max="6918" width="8.28515625" style="15" customWidth="1"/>
    <col min="6919" max="6919" width="6.42578125" style="15" customWidth="1"/>
    <col min="6920" max="7171" width="9.28515625" style="15"/>
    <col min="7172" max="7172" width="4.5703125" style="15" customWidth="1"/>
    <col min="7173" max="7173" width="10.28515625" style="15" customWidth="1"/>
    <col min="7174" max="7174" width="8.28515625" style="15" customWidth="1"/>
    <col min="7175" max="7175" width="6.42578125" style="15" customWidth="1"/>
    <col min="7176" max="7427" width="9.28515625" style="15"/>
    <col min="7428" max="7428" width="4.5703125" style="15" customWidth="1"/>
    <col min="7429" max="7429" width="10.28515625" style="15" customWidth="1"/>
    <col min="7430" max="7430" width="8.28515625" style="15" customWidth="1"/>
    <col min="7431" max="7431" width="6.42578125" style="15" customWidth="1"/>
    <col min="7432" max="7683" width="9.28515625" style="15"/>
    <col min="7684" max="7684" width="4.5703125" style="15" customWidth="1"/>
    <col min="7685" max="7685" width="10.28515625" style="15" customWidth="1"/>
    <col min="7686" max="7686" width="8.28515625" style="15" customWidth="1"/>
    <col min="7687" max="7687" width="6.42578125" style="15" customWidth="1"/>
    <col min="7688" max="7939" width="9.28515625" style="15"/>
    <col min="7940" max="7940" width="4.5703125" style="15" customWidth="1"/>
    <col min="7941" max="7941" width="10.28515625" style="15" customWidth="1"/>
    <col min="7942" max="7942" width="8.28515625" style="15" customWidth="1"/>
    <col min="7943" max="7943" width="6.42578125" style="15" customWidth="1"/>
    <col min="7944" max="8195" width="9.28515625" style="15"/>
    <col min="8196" max="8196" width="4.5703125" style="15" customWidth="1"/>
    <col min="8197" max="8197" width="10.28515625" style="15" customWidth="1"/>
    <col min="8198" max="8198" width="8.28515625" style="15" customWidth="1"/>
    <col min="8199" max="8199" width="6.42578125" style="15" customWidth="1"/>
    <col min="8200" max="8451" width="9.28515625" style="15"/>
    <col min="8452" max="8452" width="4.5703125" style="15" customWidth="1"/>
    <col min="8453" max="8453" width="10.28515625" style="15" customWidth="1"/>
    <col min="8454" max="8454" width="8.28515625" style="15" customWidth="1"/>
    <col min="8455" max="8455" width="6.42578125" style="15" customWidth="1"/>
    <col min="8456" max="8707" width="9.28515625" style="15"/>
    <col min="8708" max="8708" width="4.5703125" style="15" customWidth="1"/>
    <col min="8709" max="8709" width="10.28515625" style="15" customWidth="1"/>
    <col min="8710" max="8710" width="8.28515625" style="15" customWidth="1"/>
    <col min="8711" max="8711" width="6.42578125" style="15" customWidth="1"/>
    <col min="8712" max="8963" width="9.28515625" style="15"/>
    <col min="8964" max="8964" width="4.5703125" style="15" customWidth="1"/>
    <col min="8965" max="8965" width="10.28515625" style="15" customWidth="1"/>
    <col min="8966" max="8966" width="8.28515625" style="15" customWidth="1"/>
    <col min="8967" max="8967" width="6.42578125" style="15" customWidth="1"/>
    <col min="8968" max="9219" width="9.28515625" style="15"/>
    <col min="9220" max="9220" width="4.5703125" style="15" customWidth="1"/>
    <col min="9221" max="9221" width="10.28515625" style="15" customWidth="1"/>
    <col min="9222" max="9222" width="8.28515625" style="15" customWidth="1"/>
    <col min="9223" max="9223" width="6.42578125" style="15" customWidth="1"/>
    <col min="9224" max="9475" width="9.28515625" style="15"/>
    <col min="9476" max="9476" width="4.5703125" style="15" customWidth="1"/>
    <col min="9477" max="9477" width="10.28515625" style="15" customWidth="1"/>
    <col min="9478" max="9478" width="8.28515625" style="15" customWidth="1"/>
    <col min="9479" max="9479" width="6.42578125" style="15" customWidth="1"/>
    <col min="9480" max="9731" width="9.28515625" style="15"/>
    <col min="9732" max="9732" width="4.5703125" style="15" customWidth="1"/>
    <col min="9733" max="9733" width="10.28515625" style="15" customWidth="1"/>
    <col min="9734" max="9734" width="8.28515625" style="15" customWidth="1"/>
    <col min="9735" max="9735" width="6.42578125" style="15" customWidth="1"/>
    <col min="9736" max="9987" width="9.28515625" style="15"/>
    <col min="9988" max="9988" width="4.5703125" style="15" customWidth="1"/>
    <col min="9989" max="9989" width="10.28515625" style="15" customWidth="1"/>
    <col min="9990" max="9990" width="8.28515625" style="15" customWidth="1"/>
    <col min="9991" max="9991" width="6.42578125" style="15" customWidth="1"/>
    <col min="9992" max="10243" width="9.28515625" style="15"/>
    <col min="10244" max="10244" width="4.5703125" style="15" customWidth="1"/>
    <col min="10245" max="10245" width="10.28515625" style="15" customWidth="1"/>
    <col min="10246" max="10246" width="8.28515625" style="15" customWidth="1"/>
    <col min="10247" max="10247" width="6.42578125" style="15" customWidth="1"/>
    <col min="10248" max="10499" width="9.28515625" style="15"/>
    <col min="10500" max="10500" width="4.5703125" style="15" customWidth="1"/>
    <col min="10501" max="10501" width="10.28515625" style="15" customWidth="1"/>
    <col min="10502" max="10502" width="8.28515625" style="15" customWidth="1"/>
    <col min="10503" max="10503" width="6.42578125" style="15" customWidth="1"/>
    <col min="10504" max="10755" width="9.28515625" style="15"/>
    <col min="10756" max="10756" width="4.5703125" style="15" customWidth="1"/>
    <col min="10757" max="10757" width="10.28515625" style="15" customWidth="1"/>
    <col min="10758" max="10758" width="8.28515625" style="15" customWidth="1"/>
    <col min="10759" max="10759" width="6.42578125" style="15" customWidth="1"/>
    <col min="10760" max="11011" width="9.28515625" style="15"/>
    <col min="11012" max="11012" width="4.5703125" style="15" customWidth="1"/>
    <col min="11013" max="11013" width="10.28515625" style="15" customWidth="1"/>
    <col min="11014" max="11014" width="8.28515625" style="15" customWidth="1"/>
    <col min="11015" max="11015" width="6.42578125" style="15" customWidth="1"/>
    <col min="11016" max="11267" width="9.28515625" style="15"/>
    <col min="11268" max="11268" width="4.5703125" style="15" customWidth="1"/>
    <col min="11269" max="11269" width="10.28515625" style="15" customWidth="1"/>
    <col min="11270" max="11270" width="8.28515625" style="15" customWidth="1"/>
    <col min="11271" max="11271" width="6.42578125" style="15" customWidth="1"/>
    <col min="11272" max="11523" width="9.28515625" style="15"/>
    <col min="11524" max="11524" width="4.5703125" style="15" customWidth="1"/>
    <col min="11525" max="11525" width="10.28515625" style="15" customWidth="1"/>
    <col min="11526" max="11526" width="8.28515625" style="15" customWidth="1"/>
    <col min="11527" max="11527" width="6.42578125" style="15" customWidth="1"/>
    <col min="11528" max="11779" width="9.28515625" style="15"/>
    <col min="11780" max="11780" width="4.5703125" style="15" customWidth="1"/>
    <col min="11781" max="11781" width="10.28515625" style="15" customWidth="1"/>
    <col min="11782" max="11782" width="8.28515625" style="15" customWidth="1"/>
    <col min="11783" max="11783" width="6.42578125" style="15" customWidth="1"/>
    <col min="11784" max="12035" width="9.28515625" style="15"/>
    <col min="12036" max="12036" width="4.5703125" style="15" customWidth="1"/>
    <col min="12037" max="12037" width="10.28515625" style="15" customWidth="1"/>
    <col min="12038" max="12038" width="8.28515625" style="15" customWidth="1"/>
    <col min="12039" max="12039" width="6.42578125" style="15" customWidth="1"/>
    <col min="12040" max="12291" width="9.28515625" style="15"/>
    <col min="12292" max="12292" width="4.5703125" style="15" customWidth="1"/>
    <col min="12293" max="12293" width="10.28515625" style="15" customWidth="1"/>
    <col min="12294" max="12294" width="8.28515625" style="15" customWidth="1"/>
    <col min="12295" max="12295" width="6.42578125" style="15" customWidth="1"/>
    <col min="12296" max="12547" width="9.28515625" style="15"/>
    <col min="12548" max="12548" width="4.5703125" style="15" customWidth="1"/>
    <col min="12549" max="12549" width="10.28515625" style="15" customWidth="1"/>
    <col min="12550" max="12550" width="8.28515625" style="15" customWidth="1"/>
    <col min="12551" max="12551" width="6.42578125" style="15" customWidth="1"/>
    <col min="12552" max="12803" width="9.28515625" style="15"/>
    <col min="12804" max="12804" width="4.5703125" style="15" customWidth="1"/>
    <col min="12805" max="12805" width="10.28515625" style="15" customWidth="1"/>
    <col min="12806" max="12806" width="8.28515625" style="15" customWidth="1"/>
    <col min="12807" max="12807" width="6.42578125" style="15" customWidth="1"/>
    <col min="12808" max="13059" width="9.28515625" style="15"/>
    <col min="13060" max="13060" width="4.5703125" style="15" customWidth="1"/>
    <col min="13061" max="13061" width="10.28515625" style="15" customWidth="1"/>
    <col min="13062" max="13062" width="8.28515625" style="15" customWidth="1"/>
    <col min="13063" max="13063" width="6.42578125" style="15" customWidth="1"/>
    <col min="13064" max="13315" width="9.28515625" style="15"/>
    <col min="13316" max="13316" width="4.5703125" style="15" customWidth="1"/>
    <col min="13317" max="13317" width="10.28515625" style="15" customWidth="1"/>
    <col min="13318" max="13318" width="8.28515625" style="15" customWidth="1"/>
    <col min="13319" max="13319" width="6.42578125" style="15" customWidth="1"/>
    <col min="13320" max="13571" width="9.28515625" style="15"/>
    <col min="13572" max="13572" width="4.5703125" style="15" customWidth="1"/>
    <col min="13573" max="13573" width="10.28515625" style="15" customWidth="1"/>
    <col min="13574" max="13574" width="8.28515625" style="15" customWidth="1"/>
    <col min="13575" max="13575" width="6.42578125" style="15" customWidth="1"/>
    <col min="13576" max="13827" width="9.28515625" style="15"/>
    <col min="13828" max="13828" width="4.5703125" style="15" customWidth="1"/>
    <col min="13829" max="13829" width="10.28515625" style="15" customWidth="1"/>
    <col min="13830" max="13830" width="8.28515625" style="15" customWidth="1"/>
    <col min="13831" max="13831" width="6.42578125" style="15" customWidth="1"/>
    <col min="13832" max="14083" width="9.28515625" style="15"/>
    <col min="14084" max="14084" width="4.5703125" style="15" customWidth="1"/>
    <col min="14085" max="14085" width="10.28515625" style="15" customWidth="1"/>
    <col min="14086" max="14086" width="8.28515625" style="15" customWidth="1"/>
    <col min="14087" max="14087" width="6.42578125" style="15" customWidth="1"/>
    <col min="14088" max="14339" width="9.28515625" style="15"/>
    <col min="14340" max="14340" width="4.5703125" style="15" customWidth="1"/>
    <col min="14341" max="14341" width="10.28515625" style="15" customWidth="1"/>
    <col min="14342" max="14342" width="8.28515625" style="15" customWidth="1"/>
    <col min="14343" max="14343" width="6.42578125" style="15" customWidth="1"/>
    <col min="14344" max="14595" width="9.28515625" style="15"/>
    <col min="14596" max="14596" width="4.5703125" style="15" customWidth="1"/>
    <col min="14597" max="14597" width="10.28515625" style="15" customWidth="1"/>
    <col min="14598" max="14598" width="8.28515625" style="15" customWidth="1"/>
    <col min="14599" max="14599" width="6.42578125" style="15" customWidth="1"/>
    <col min="14600" max="14851" width="9.28515625" style="15"/>
    <col min="14852" max="14852" width="4.5703125" style="15" customWidth="1"/>
    <col min="14853" max="14853" width="10.28515625" style="15" customWidth="1"/>
    <col min="14854" max="14854" width="8.28515625" style="15" customWidth="1"/>
    <col min="14855" max="14855" width="6.42578125" style="15" customWidth="1"/>
    <col min="14856" max="15107" width="9.28515625" style="15"/>
    <col min="15108" max="15108" width="4.5703125" style="15" customWidth="1"/>
    <col min="15109" max="15109" width="10.28515625" style="15" customWidth="1"/>
    <col min="15110" max="15110" width="8.28515625" style="15" customWidth="1"/>
    <col min="15111" max="15111" width="6.42578125" style="15" customWidth="1"/>
    <col min="15112" max="15363" width="9.28515625" style="15"/>
    <col min="15364" max="15364" width="4.5703125" style="15" customWidth="1"/>
    <col min="15365" max="15365" width="10.28515625" style="15" customWidth="1"/>
    <col min="15366" max="15366" width="8.28515625" style="15" customWidth="1"/>
    <col min="15367" max="15367" width="6.42578125" style="15" customWidth="1"/>
    <col min="15368" max="15619" width="9.28515625" style="15"/>
    <col min="15620" max="15620" width="4.5703125" style="15" customWidth="1"/>
    <col min="15621" max="15621" width="10.28515625" style="15" customWidth="1"/>
    <col min="15622" max="15622" width="8.28515625" style="15" customWidth="1"/>
    <col min="15623" max="15623" width="6.42578125" style="15" customWidth="1"/>
    <col min="15624" max="15875" width="9.28515625" style="15"/>
    <col min="15876" max="15876" width="4.5703125" style="15" customWidth="1"/>
    <col min="15877" max="15877" width="10.28515625" style="15" customWidth="1"/>
    <col min="15878" max="15878" width="8.28515625" style="15" customWidth="1"/>
    <col min="15879" max="15879" width="6.42578125" style="15" customWidth="1"/>
    <col min="15880" max="16131" width="9.28515625" style="15"/>
    <col min="16132" max="16132" width="4.5703125" style="15" customWidth="1"/>
    <col min="16133" max="16133" width="10.28515625" style="15" customWidth="1"/>
    <col min="16134" max="16134" width="8.28515625" style="15" customWidth="1"/>
    <col min="16135" max="16135" width="6.42578125" style="15" customWidth="1"/>
    <col min="16136" max="16384" width="9.28515625" style="15"/>
  </cols>
  <sheetData>
    <row r="1" spans="1:12" ht="13.5" thickBot="1" x14ac:dyDescent="0.25">
      <c r="H1" s="16"/>
    </row>
    <row r="2" spans="1:12" ht="36" customHeight="1" thickBot="1" x14ac:dyDescent="0.25">
      <c r="A2" s="699" t="s">
        <v>86</v>
      </c>
      <c r="B2" s="700"/>
      <c r="C2" s="700"/>
      <c r="D2" s="700"/>
      <c r="E2" s="700"/>
      <c r="F2" s="700"/>
      <c r="G2" s="701"/>
      <c r="H2" s="17"/>
    </row>
    <row r="3" spans="1:12" ht="13.5" customHeight="1" x14ac:dyDescent="0.2">
      <c r="A3" s="123"/>
      <c r="B3" s="124" t="s">
        <v>21</v>
      </c>
      <c r="C3" s="124"/>
      <c r="D3" s="124"/>
      <c r="E3" s="124"/>
      <c r="F3" s="124"/>
      <c r="G3" s="125"/>
    </row>
    <row r="4" spans="1:12" x14ac:dyDescent="0.2">
      <c r="A4" s="39"/>
      <c r="G4" s="40"/>
    </row>
    <row r="5" spans="1:12" ht="13.5" customHeight="1" thickBot="1" x14ac:dyDescent="0.25">
      <c r="A5" s="39"/>
      <c r="C5" s="707">
        <v>2026</v>
      </c>
      <c r="D5" s="707" t="s">
        <v>4</v>
      </c>
      <c r="G5" s="40"/>
    </row>
    <row r="6" spans="1:12" ht="13.5" thickBot="1" x14ac:dyDescent="0.25">
      <c r="A6" s="126"/>
      <c r="B6" s="127"/>
      <c r="C6" s="127"/>
      <c r="D6" s="127"/>
      <c r="E6" s="240"/>
      <c r="F6" s="240"/>
      <c r="G6" s="241"/>
    </row>
    <row r="7" spans="1:12" ht="65.25" customHeight="1" thickBot="1" x14ac:dyDescent="0.25">
      <c r="A7" s="702" t="s">
        <v>241</v>
      </c>
      <c r="B7" s="703"/>
      <c r="C7" s="704"/>
      <c r="D7" s="238" t="s">
        <v>22</v>
      </c>
      <c r="E7" s="705">
        <f>+'Tab. 2.1  Presenti in servizio'!M17</f>
        <v>14090890.109999999</v>
      </c>
      <c r="F7" s="705"/>
      <c r="G7" s="706"/>
      <c r="J7" s="18"/>
      <c r="L7" s="19"/>
    </row>
    <row r="8" spans="1:12" ht="65.25" customHeight="1" thickBot="1" x14ac:dyDescent="0.25">
      <c r="A8" s="702" t="s">
        <v>242</v>
      </c>
      <c r="B8" s="703"/>
      <c r="C8" s="704"/>
      <c r="D8" s="238" t="s">
        <v>22</v>
      </c>
      <c r="E8" s="705">
        <f>+'Tab. 2.2 Comandati out'!K17</f>
        <v>0</v>
      </c>
      <c r="F8" s="705"/>
      <c r="G8" s="706"/>
    </row>
    <row r="9" spans="1:12" ht="65.25" customHeight="1" thickBot="1" x14ac:dyDescent="0.25">
      <c r="A9" s="702" t="s">
        <v>243</v>
      </c>
      <c r="B9" s="703"/>
      <c r="C9" s="704"/>
      <c r="D9" s="238" t="s">
        <v>22</v>
      </c>
      <c r="E9" s="705">
        <f>+'Tab. 4.2 Assunzioni  2026'!O23+'Tab. 4.2 Assunzioni  2026'!O24</f>
        <v>747362.82</v>
      </c>
      <c r="F9" s="705"/>
      <c r="G9" s="706"/>
    </row>
    <row r="10" spans="1:12" ht="65.25" customHeight="1" thickBot="1" x14ac:dyDescent="0.25">
      <c r="A10" s="702" t="s">
        <v>268</v>
      </c>
      <c r="B10" s="703"/>
      <c r="C10" s="704"/>
      <c r="D10" s="238" t="s">
        <v>22</v>
      </c>
      <c r="E10" s="708">
        <f>+'Tab. 4.2 Assunzioni  2026'!O25</f>
        <v>0</v>
      </c>
      <c r="F10" s="709"/>
      <c r="G10" s="710"/>
    </row>
    <row r="11" spans="1:12" ht="65.25" customHeight="1" thickBot="1" x14ac:dyDescent="0.25">
      <c r="A11" s="702" t="s">
        <v>244</v>
      </c>
      <c r="B11" s="703"/>
      <c r="C11" s="704"/>
      <c r="D11" s="238" t="s">
        <v>22</v>
      </c>
      <c r="E11" s="705">
        <f>+'Tab. 4.2 Assunzioni  2026'!O26</f>
        <v>2063494.47</v>
      </c>
      <c r="F11" s="705"/>
      <c r="G11" s="706"/>
    </row>
    <row r="12" spans="1:12" s="239" customFormat="1" ht="65.25" customHeight="1" thickBot="1" x14ac:dyDescent="0.3">
      <c r="A12" s="702" t="s">
        <v>245</v>
      </c>
      <c r="B12" s="703"/>
      <c r="C12" s="704"/>
      <c r="D12" s="238" t="s">
        <v>22</v>
      </c>
      <c r="E12" s="705">
        <f>+'Tab. 4.2 Assunzioni  2026'!O27</f>
        <v>0</v>
      </c>
      <c r="F12" s="705"/>
      <c r="G12" s="706"/>
    </row>
    <row r="13" spans="1:12" ht="28.5" customHeight="1" thickBot="1" x14ac:dyDescent="0.25">
      <c r="A13" s="699" t="s">
        <v>14</v>
      </c>
      <c r="B13" s="700"/>
      <c r="C13" s="701"/>
      <c r="D13" s="313"/>
      <c r="E13" s="714">
        <f>+E7+E8+E9+E11+E12+E10</f>
        <v>16901747.399999999</v>
      </c>
      <c r="F13" s="705"/>
      <c r="G13" s="706"/>
    </row>
    <row r="14" spans="1:12" ht="45" customHeight="1" thickBot="1" x14ac:dyDescent="0.4">
      <c r="A14" s="20"/>
      <c r="B14" s="20"/>
      <c r="C14" s="20"/>
      <c r="D14" s="21"/>
      <c r="E14" s="715" t="s">
        <v>23</v>
      </c>
      <c r="F14" s="715"/>
      <c r="G14" s="715"/>
    </row>
    <row r="15" spans="1:12" ht="87.75" customHeight="1" thickBot="1" x14ac:dyDescent="0.25">
      <c r="A15" s="716" t="s">
        <v>246</v>
      </c>
      <c r="B15" s="717"/>
      <c r="C15" s="718"/>
      <c r="D15" s="319"/>
      <c r="E15" s="719">
        <f>+'Tab.1 valore finanziario D.O.'!K17</f>
        <v>17634122.829999998</v>
      </c>
      <c r="F15" s="720"/>
      <c r="G15" s="721"/>
    </row>
    <row r="16" spans="1:12" ht="23.25" customHeight="1" thickBot="1" x14ac:dyDescent="0.25">
      <c r="A16" s="22"/>
      <c r="B16" s="22"/>
      <c r="C16" s="22"/>
      <c r="D16" s="22"/>
      <c r="E16" s="22"/>
      <c r="F16" s="22"/>
      <c r="G16" s="22"/>
    </row>
    <row r="17" spans="1:9" ht="54.75" customHeight="1" thickBot="1" x14ac:dyDescent="0.25">
      <c r="B17" s="725" t="s">
        <v>247</v>
      </c>
      <c r="C17" s="726"/>
      <c r="D17" s="726"/>
      <c r="E17" s="726"/>
      <c r="F17" s="726"/>
      <c r="G17" s="726"/>
      <c r="H17" s="727"/>
    </row>
    <row r="18" spans="1:9" ht="13.5" thickBot="1" x14ac:dyDescent="0.25">
      <c r="A18" s="722" t="s">
        <v>48</v>
      </c>
      <c r="B18" s="723"/>
      <c r="C18" s="723"/>
      <c r="D18" s="723"/>
      <c r="E18" s="723"/>
      <c r="F18" s="723"/>
      <c r="G18" s="723"/>
      <c r="H18" s="723"/>
      <c r="I18" s="724"/>
    </row>
    <row r="19" spans="1:9" x14ac:dyDescent="0.2">
      <c r="A19" s="39" t="s">
        <v>60</v>
      </c>
      <c r="I19" s="40"/>
    </row>
    <row r="20" spans="1:9" ht="42.75" customHeight="1" thickBot="1" x14ac:dyDescent="0.25">
      <c r="A20" s="711" t="s">
        <v>61</v>
      </c>
      <c r="B20" s="712"/>
      <c r="C20" s="712"/>
      <c r="D20" s="712"/>
      <c r="E20" s="712"/>
      <c r="F20" s="712"/>
      <c r="G20" s="712"/>
      <c r="H20" s="712"/>
      <c r="I20" s="713"/>
    </row>
  </sheetData>
  <mergeCells count="22">
    <mergeCell ref="A20:I20"/>
    <mergeCell ref="A12:C12"/>
    <mergeCell ref="E12:G12"/>
    <mergeCell ref="A13:C13"/>
    <mergeCell ref="E13:G13"/>
    <mergeCell ref="E14:G14"/>
    <mergeCell ref="A15:C15"/>
    <mergeCell ref="E15:G15"/>
    <mergeCell ref="A18:I18"/>
    <mergeCell ref="B17:H17"/>
    <mergeCell ref="A2:G2"/>
    <mergeCell ref="A9:C9"/>
    <mergeCell ref="E9:G9"/>
    <mergeCell ref="A11:C11"/>
    <mergeCell ref="E11:G11"/>
    <mergeCell ref="C5:D5"/>
    <mergeCell ref="A7:C7"/>
    <mergeCell ref="E7:G7"/>
    <mergeCell ref="A8:C8"/>
    <mergeCell ref="E8:G8"/>
    <mergeCell ref="A10:C10"/>
    <mergeCell ref="E10:G10"/>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D8233-237E-4ABF-BB5F-811E816F1ACA}">
  <sheetPr>
    <tabColor theme="4"/>
    <pageSetUpPr fitToPage="1"/>
  </sheetPr>
  <dimension ref="A1:N65"/>
  <sheetViews>
    <sheetView showGridLines="0" tabSelected="1" zoomScale="70" zoomScaleNormal="70" workbookViewId="0">
      <selection activeCell="D51" sqref="D51"/>
    </sheetView>
  </sheetViews>
  <sheetFormatPr defaultRowHeight="15" x14ac:dyDescent="0.25"/>
  <cols>
    <col min="1" max="2" width="3.7109375" customWidth="1"/>
    <col min="3" max="3" width="36.7109375" customWidth="1"/>
    <col min="4" max="4" width="51" customWidth="1"/>
    <col min="5" max="5" width="29.7109375" customWidth="1"/>
    <col min="6" max="6" width="17" customWidth="1"/>
    <col min="7" max="7" width="3.5703125" customWidth="1"/>
    <col min="8" max="15" width="20.7109375" customWidth="1"/>
    <col min="16" max="18" width="12.7109375" customWidth="1"/>
    <col min="19" max="19" width="22.7109375" customWidth="1"/>
    <col min="20" max="21" width="3.7109375" customWidth="1"/>
  </cols>
  <sheetData>
    <row r="1" spans="1:14" s="4" customFormat="1" ht="33.75" customHeight="1" x14ac:dyDescent="0.25">
      <c r="A1" s="673" t="s">
        <v>49</v>
      </c>
      <c r="B1" s="674"/>
      <c r="C1" s="674"/>
      <c r="D1" s="483" t="s">
        <v>1</v>
      </c>
      <c r="E1" s="484"/>
      <c r="F1" s="484"/>
      <c r="G1" s="485"/>
      <c r="M1" s="30"/>
      <c r="N1" s="30"/>
    </row>
    <row r="2" spans="1:14" s="4" customFormat="1" ht="33.75" customHeight="1" x14ac:dyDescent="0.25">
      <c r="A2" s="675" t="s">
        <v>50</v>
      </c>
      <c r="B2" s="676"/>
      <c r="C2" s="676"/>
      <c r="D2" s="486" t="s">
        <v>293</v>
      </c>
      <c r="E2" s="487"/>
      <c r="F2" s="487"/>
      <c r="G2" s="488"/>
      <c r="K2" s="30"/>
      <c r="L2" s="30"/>
    </row>
    <row r="3" spans="1:14" s="4" customFormat="1" ht="33.75" customHeight="1" thickBot="1" x14ac:dyDescent="0.3">
      <c r="A3" s="677" t="s">
        <v>51</v>
      </c>
      <c r="B3" s="678"/>
      <c r="C3" s="678"/>
      <c r="D3" s="489"/>
      <c r="E3" s="490"/>
      <c r="F3" s="490"/>
      <c r="G3" s="491"/>
      <c r="K3" s="30"/>
      <c r="L3" s="30"/>
    </row>
    <row r="5" spans="1:14" ht="36" customHeight="1" thickBot="1" x14ac:dyDescent="0.3">
      <c r="B5" s="747" t="s">
        <v>252</v>
      </c>
      <c r="C5" s="747"/>
      <c r="D5" s="747"/>
      <c r="E5" s="747"/>
      <c r="F5" s="747"/>
      <c r="G5" s="747"/>
    </row>
    <row r="6" spans="1:14" ht="15.75" customHeight="1" thickBot="1" x14ac:dyDescent="0.3">
      <c r="B6" s="322"/>
      <c r="C6" s="323"/>
      <c r="D6" s="323"/>
      <c r="E6" s="323"/>
      <c r="F6" s="323"/>
      <c r="G6" s="324"/>
    </row>
    <row r="7" spans="1:14" ht="18" customHeight="1" x14ac:dyDescent="0.25">
      <c r="B7" s="325"/>
      <c r="C7" s="744" t="s">
        <v>147</v>
      </c>
      <c r="D7" s="744" t="s">
        <v>148</v>
      </c>
      <c r="E7" s="744" t="s">
        <v>149</v>
      </c>
      <c r="F7" s="745" t="s">
        <v>150</v>
      </c>
      <c r="G7" s="326"/>
    </row>
    <row r="8" spans="1:14" ht="16.5" customHeight="1" x14ac:dyDescent="0.25">
      <c r="B8" s="325"/>
      <c r="C8" s="744"/>
      <c r="D8" s="744"/>
      <c r="E8" s="744"/>
      <c r="F8" s="746"/>
      <c r="G8" s="326"/>
    </row>
    <row r="9" spans="1:14" ht="8.25" customHeight="1" x14ac:dyDescent="0.25">
      <c r="B9" s="325"/>
      <c r="C9" s="327"/>
      <c r="D9" s="327"/>
      <c r="E9" s="327"/>
      <c r="F9" s="327"/>
      <c r="G9" s="326"/>
    </row>
    <row r="10" spans="1:14" ht="21" customHeight="1" x14ac:dyDescent="0.25">
      <c r="B10" s="325"/>
      <c r="C10" s="729" t="s">
        <v>151</v>
      </c>
      <c r="D10" s="328"/>
      <c r="E10" s="328"/>
      <c r="F10" s="329"/>
      <c r="G10" s="326"/>
    </row>
    <row r="11" spans="1:14" ht="21" customHeight="1" x14ac:dyDescent="0.25">
      <c r="B11" s="325"/>
      <c r="C11" s="730"/>
      <c r="D11" s="328"/>
      <c r="E11" s="328"/>
      <c r="F11" s="329"/>
      <c r="G11" s="326"/>
    </row>
    <row r="12" spans="1:14" ht="21" customHeight="1" x14ac:dyDescent="0.25">
      <c r="B12" s="325"/>
      <c r="C12" s="730"/>
      <c r="D12" s="328"/>
      <c r="E12" s="328"/>
      <c r="F12" s="329"/>
      <c r="G12" s="326"/>
    </row>
    <row r="13" spans="1:14" ht="21" customHeight="1" x14ac:dyDescent="0.25">
      <c r="B13" s="325"/>
      <c r="C13" s="730"/>
      <c r="D13" s="328"/>
      <c r="E13" s="328"/>
      <c r="F13" s="329"/>
      <c r="G13" s="326"/>
      <c r="H13" s="330"/>
    </row>
    <row r="14" spans="1:14" ht="21" customHeight="1" x14ac:dyDescent="0.25">
      <c r="B14" s="325"/>
      <c r="C14" s="730"/>
      <c r="D14" s="328"/>
      <c r="E14" s="328"/>
      <c r="F14" s="329"/>
      <c r="G14" s="326"/>
    </row>
    <row r="15" spans="1:14" ht="21" customHeight="1" x14ac:dyDescent="0.25">
      <c r="B15" s="325"/>
      <c r="C15" s="731"/>
      <c r="D15" s="732" t="s">
        <v>14</v>
      </c>
      <c r="E15" s="732"/>
      <c r="F15" s="329">
        <f>SUM(F10:F14)</f>
        <v>0</v>
      </c>
      <c r="G15" s="326"/>
      <c r="J15" s="330"/>
    </row>
    <row r="16" spans="1:14" ht="8.25" customHeight="1" x14ac:dyDescent="0.25">
      <c r="B16" s="325"/>
      <c r="C16" s="327"/>
      <c r="D16" s="327"/>
      <c r="E16" s="327"/>
      <c r="F16" s="327"/>
      <c r="G16" s="326"/>
    </row>
    <row r="17" spans="2:11" ht="21" customHeight="1" x14ac:dyDescent="0.25">
      <c r="B17" s="325"/>
      <c r="C17" s="729" t="s">
        <v>152</v>
      </c>
      <c r="D17" s="328"/>
      <c r="E17" s="328"/>
      <c r="F17" s="329"/>
      <c r="G17" s="326"/>
    </row>
    <row r="18" spans="2:11" ht="21" customHeight="1" x14ac:dyDescent="0.25">
      <c r="B18" s="325"/>
      <c r="C18" s="730"/>
      <c r="D18" s="328"/>
      <c r="E18" s="328"/>
      <c r="F18" s="329"/>
      <c r="G18" s="326"/>
    </row>
    <row r="19" spans="2:11" ht="21" customHeight="1" x14ac:dyDescent="0.25">
      <c r="B19" s="325"/>
      <c r="C19" s="730"/>
      <c r="D19" s="328"/>
      <c r="E19" s="328"/>
      <c r="F19" s="329"/>
      <c r="G19" s="326"/>
      <c r="K19" s="330"/>
    </row>
    <row r="20" spans="2:11" ht="21" customHeight="1" x14ac:dyDescent="0.25">
      <c r="B20" s="325"/>
      <c r="C20" s="730"/>
      <c r="D20" s="328"/>
      <c r="E20" s="328"/>
      <c r="F20" s="329"/>
      <c r="G20" s="326"/>
    </row>
    <row r="21" spans="2:11" ht="21" customHeight="1" x14ac:dyDescent="0.25">
      <c r="B21" s="325"/>
      <c r="C21" s="730"/>
      <c r="D21" s="328"/>
      <c r="E21" s="328"/>
      <c r="F21" s="329"/>
      <c r="G21" s="326"/>
    </row>
    <row r="22" spans="2:11" ht="21" customHeight="1" x14ac:dyDescent="0.25">
      <c r="B22" s="325"/>
      <c r="C22" s="731"/>
      <c r="D22" s="732" t="s">
        <v>14</v>
      </c>
      <c r="E22" s="732"/>
      <c r="F22" s="329">
        <f>SUM(F17:F21)</f>
        <v>0</v>
      </c>
      <c r="G22" s="326"/>
    </row>
    <row r="23" spans="2:11" ht="8.25" customHeight="1" x14ac:dyDescent="0.25">
      <c r="B23" s="325"/>
      <c r="C23" s="327"/>
      <c r="D23" s="327"/>
      <c r="E23" s="327"/>
      <c r="F23" s="327"/>
      <c r="G23" s="326"/>
    </row>
    <row r="24" spans="2:11" ht="27.75" customHeight="1" x14ac:dyDescent="0.25">
      <c r="B24" s="325"/>
      <c r="C24" s="733" t="s">
        <v>153</v>
      </c>
      <c r="D24" s="734"/>
      <c r="E24" s="735"/>
      <c r="F24" s="329">
        <f>F22+F15</f>
        <v>0</v>
      </c>
      <c r="G24" s="326"/>
    </row>
    <row r="25" spans="2:11" ht="16.5" thickBot="1" x14ac:dyDescent="0.3">
      <c r="B25" s="325"/>
      <c r="C25" s="331"/>
      <c r="D25" s="332"/>
      <c r="E25" s="333"/>
      <c r="F25" s="334"/>
      <c r="G25" s="326"/>
    </row>
    <row r="26" spans="2:11" x14ac:dyDescent="0.25">
      <c r="B26" s="325"/>
      <c r="C26" s="742" t="s">
        <v>147</v>
      </c>
      <c r="D26" s="742" t="s">
        <v>148</v>
      </c>
      <c r="E26" s="744" t="s">
        <v>149</v>
      </c>
      <c r="F26" s="740" t="s">
        <v>150</v>
      </c>
      <c r="G26" s="326"/>
    </row>
    <row r="27" spans="2:11" ht="15.75" thickBot="1" x14ac:dyDescent="0.3">
      <c r="B27" s="325"/>
      <c r="C27" s="743"/>
      <c r="D27" s="744"/>
      <c r="E27" s="744"/>
      <c r="F27" s="741"/>
      <c r="G27" s="326"/>
    </row>
    <row r="28" spans="2:11" ht="8.25" customHeight="1" x14ac:dyDescent="0.25">
      <c r="B28" s="325"/>
      <c r="C28" s="327"/>
      <c r="D28" s="327"/>
      <c r="E28" s="327"/>
      <c r="F28" s="327"/>
      <c r="G28" s="326"/>
    </row>
    <row r="29" spans="2:11" ht="16.899999999999999" customHeight="1" x14ac:dyDescent="0.25">
      <c r="B29" s="325"/>
      <c r="C29" s="729" t="s">
        <v>154</v>
      </c>
      <c r="D29" s="328"/>
      <c r="E29" s="328"/>
      <c r="F29" s="329"/>
      <c r="G29" s="326"/>
    </row>
    <row r="30" spans="2:11" ht="15.75" x14ac:dyDescent="0.25">
      <c r="B30" s="325"/>
      <c r="C30" s="730"/>
      <c r="D30" s="328"/>
      <c r="E30" s="328"/>
      <c r="F30" s="329"/>
      <c r="G30" s="326"/>
    </row>
    <row r="31" spans="2:11" ht="15.75" x14ac:dyDescent="0.25">
      <c r="B31" s="325"/>
      <c r="C31" s="730"/>
      <c r="D31" s="328"/>
      <c r="E31" s="328"/>
      <c r="F31" s="329"/>
      <c r="G31" s="326"/>
    </row>
    <row r="32" spans="2:11" ht="15.75" x14ac:dyDescent="0.25">
      <c r="B32" s="325"/>
      <c r="C32" s="730"/>
      <c r="D32" s="328"/>
      <c r="E32" s="328"/>
      <c r="F32" s="329"/>
      <c r="G32" s="326"/>
    </row>
    <row r="33" spans="2:7" ht="15.75" x14ac:dyDescent="0.25">
      <c r="B33" s="325"/>
      <c r="C33" s="730"/>
      <c r="D33" s="328"/>
      <c r="E33" s="328"/>
      <c r="F33" s="329"/>
      <c r="G33" s="326"/>
    </row>
    <row r="34" spans="2:7" ht="15.75" x14ac:dyDescent="0.25">
      <c r="B34" s="325"/>
      <c r="C34" s="731"/>
      <c r="D34" s="732" t="s">
        <v>14</v>
      </c>
      <c r="E34" s="732"/>
      <c r="F34" s="329">
        <f>SUM(F29:F33)</f>
        <v>0</v>
      </c>
      <c r="G34" s="326"/>
    </row>
    <row r="35" spans="2:7" ht="8.25" customHeight="1" x14ac:dyDescent="0.25">
      <c r="B35" s="325"/>
      <c r="C35" s="327"/>
      <c r="D35" s="327"/>
      <c r="E35" s="328"/>
      <c r="F35" s="327"/>
      <c r="G35" s="326"/>
    </row>
    <row r="36" spans="2:7" ht="15.75" x14ac:dyDescent="0.25">
      <c r="B36" s="335"/>
      <c r="C36" s="729" t="s">
        <v>11</v>
      </c>
      <c r="D36" s="478" t="s">
        <v>294</v>
      </c>
      <c r="E36" s="479" t="s">
        <v>295</v>
      </c>
      <c r="F36" s="480">
        <v>1</v>
      </c>
      <c r="G36" s="337"/>
    </row>
    <row r="37" spans="2:7" ht="15.75" x14ac:dyDescent="0.25">
      <c r="B37" s="335"/>
      <c r="C37" s="730"/>
      <c r="D37" s="478" t="s">
        <v>294</v>
      </c>
      <c r="E37" s="481" t="s">
        <v>296</v>
      </c>
      <c r="F37" s="480">
        <v>5</v>
      </c>
      <c r="G37" s="337"/>
    </row>
    <row r="38" spans="2:7" ht="15.75" x14ac:dyDescent="0.25">
      <c r="B38" s="335"/>
      <c r="C38" s="730"/>
      <c r="D38" s="478" t="s">
        <v>294</v>
      </c>
      <c r="E38" s="481" t="s">
        <v>297</v>
      </c>
      <c r="F38" s="480">
        <v>4</v>
      </c>
      <c r="G38" s="337"/>
    </row>
    <row r="39" spans="2:7" ht="15.75" x14ac:dyDescent="0.25">
      <c r="B39" s="335"/>
      <c r="C39" s="730"/>
      <c r="D39" s="336"/>
      <c r="E39" s="336"/>
      <c r="F39" s="329"/>
      <c r="G39" s="337"/>
    </row>
    <row r="40" spans="2:7" ht="15.75" x14ac:dyDescent="0.25">
      <c r="B40" s="335"/>
      <c r="C40" s="730"/>
      <c r="D40" s="336"/>
      <c r="E40" s="336"/>
      <c r="F40" s="329"/>
      <c r="G40" s="337"/>
    </row>
    <row r="41" spans="2:7" ht="15.75" x14ac:dyDescent="0.25">
      <c r="B41" s="335"/>
      <c r="C41" s="731"/>
      <c r="D41" s="732" t="s">
        <v>14</v>
      </c>
      <c r="E41" s="732"/>
      <c r="F41" s="329">
        <f>SUM(F36:F40)</f>
        <v>10</v>
      </c>
      <c r="G41" s="337"/>
    </row>
    <row r="42" spans="2:7" ht="8.25" customHeight="1" x14ac:dyDescent="0.25">
      <c r="B42" s="335"/>
      <c r="C42" s="338"/>
      <c r="D42" s="338"/>
      <c r="E42" s="338"/>
      <c r="F42" s="339"/>
      <c r="G42" s="337"/>
    </row>
    <row r="43" spans="2:7" ht="15.75" x14ac:dyDescent="0.25">
      <c r="B43" s="335"/>
      <c r="C43" s="729" t="s">
        <v>12</v>
      </c>
      <c r="D43" s="478" t="s">
        <v>294</v>
      </c>
      <c r="E43" s="478" t="s">
        <v>298</v>
      </c>
      <c r="F43" s="480">
        <v>7</v>
      </c>
      <c r="G43" s="337"/>
    </row>
    <row r="44" spans="2:7" ht="15.75" x14ac:dyDescent="0.25">
      <c r="B44" s="335"/>
      <c r="C44" s="730"/>
      <c r="D44" s="478" t="s">
        <v>294</v>
      </c>
      <c r="E44" s="478" t="s">
        <v>296</v>
      </c>
      <c r="F44" s="480">
        <v>1</v>
      </c>
      <c r="G44" s="337"/>
    </row>
    <row r="45" spans="2:7" ht="15.75" x14ac:dyDescent="0.25">
      <c r="B45" s="335"/>
      <c r="C45" s="730"/>
      <c r="D45" s="478" t="s">
        <v>299</v>
      </c>
      <c r="E45" s="478" t="s">
        <v>300</v>
      </c>
      <c r="F45" s="480">
        <v>5</v>
      </c>
      <c r="G45" s="337"/>
    </row>
    <row r="46" spans="2:7" ht="15.75" x14ac:dyDescent="0.25">
      <c r="B46" s="335"/>
      <c r="C46" s="730"/>
      <c r="D46" s="478" t="s">
        <v>299</v>
      </c>
      <c r="E46" s="478" t="s">
        <v>296</v>
      </c>
      <c r="F46" s="480">
        <v>6</v>
      </c>
      <c r="G46" s="337"/>
    </row>
    <row r="47" spans="2:7" ht="15.75" x14ac:dyDescent="0.25">
      <c r="B47" s="335"/>
      <c r="C47" s="730"/>
      <c r="D47" s="478" t="s">
        <v>306</v>
      </c>
      <c r="E47" s="478" t="s">
        <v>297</v>
      </c>
      <c r="F47" s="480">
        <v>1</v>
      </c>
      <c r="G47" s="337"/>
    </row>
    <row r="48" spans="2:7" ht="15.75" x14ac:dyDescent="0.25">
      <c r="B48" s="335"/>
      <c r="C48" s="730"/>
      <c r="D48" s="478" t="s">
        <v>301</v>
      </c>
      <c r="E48" s="478" t="s">
        <v>302</v>
      </c>
      <c r="F48" s="480">
        <v>1</v>
      </c>
      <c r="G48" s="337"/>
    </row>
    <row r="49" spans="2:7" ht="15.75" x14ac:dyDescent="0.25">
      <c r="B49" s="335"/>
      <c r="C49" s="731"/>
      <c r="D49" s="732" t="s">
        <v>14</v>
      </c>
      <c r="E49" s="732"/>
      <c r="F49" s="329">
        <f>SUM(F43:F48)</f>
        <v>21</v>
      </c>
      <c r="G49" s="337"/>
    </row>
    <row r="50" spans="2:7" ht="8.25" customHeight="1" x14ac:dyDescent="0.25">
      <c r="B50" s="335"/>
      <c r="C50" s="327"/>
      <c r="D50" s="327"/>
      <c r="E50" s="327"/>
      <c r="F50" s="327"/>
      <c r="G50" s="337"/>
    </row>
    <row r="51" spans="2:7" ht="15.75" x14ac:dyDescent="0.25">
      <c r="B51" s="335"/>
      <c r="C51" s="729" t="s">
        <v>13</v>
      </c>
      <c r="D51" s="478" t="s">
        <v>307</v>
      </c>
      <c r="E51" s="478" t="s">
        <v>296</v>
      </c>
      <c r="F51" s="480">
        <v>3</v>
      </c>
      <c r="G51" s="337"/>
    </row>
    <row r="52" spans="2:7" ht="15.75" x14ac:dyDescent="0.25">
      <c r="B52" s="335"/>
      <c r="C52" s="730"/>
      <c r="D52" s="328"/>
      <c r="E52" s="328"/>
      <c r="F52" s="329"/>
      <c r="G52" s="337"/>
    </row>
    <row r="53" spans="2:7" ht="15.75" x14ac:dyDescent="0.25">
      <c r="B53" s="335"/>
      <c r="C53" s="730"/>
      <c r="D53" s="328"/>
      <c r="E53" s="328"/>
      <c r="F53" s="329"/>
      <c r="G53" s="337"/>
    </row>
    <row r="54" spans="2:7" ht="15.75" x14ac:dyDescent="0.25">
      <c r="B54" s="335"/>
      <c r="C54" s="730"/>
      <c r="D54" s="328"/>
      <c r="E54" s="328"/>
      <c r="F54" s="329"/>
      <c r="G54" s="337"/>
    </row>
    <row r="55" spans="2:7" ht="15.75" x14ac:dyDescent="0.25">
      <c r="B55" s="335"/>
      <c r="C55" s="730"/>
      <c r="D55" s="328"/>
      <c r="E55" s="328"/>
      <c r="F55" s="329"/>
      <c r="G55" s="337"/>
    </row>
    <row r="56" spans="2:7" ht="15.75" x14ac:dyDescent="0.25">
      <c r="B56" s="335"/>
      <c r="C56" s="731"/>
      <c r="D56" s="732" t="s">
        <v>14</v>
      </c>
      <c r="E56" s="732"/>
      <c r="F56" s="329">
        <f>SUM(F51:F55)</f>
        <v>3</v>
      </c>
      <c r="G56" s="337"/>
    </row>
    <row r="57" spans="2:7" ht="8.25" customHeight="1" x14ac:dyDescent="0.25">
      <c r="B57" s="335"/>
      <c r="F57" s="145"/>
      <c r="G57" s="337"/>
    </row>
    <row r="58" spans="2:7" ht="27.75" customHeight="1" x14ac:dyDescent="0.25">
      <c r="B58" s="335"/>
      <c r="C58" s="733" t="s">
        <v>155</v>
      </c>
      <c r="D58" s="734"/>
      <c r="E58" s="735"/>
      <c r="F58" s="329">
        <f>F56+F41+F49+F34</f>
        <v>34</v>
      </c>
      <c r="G58" s="337"/>
    </row>
    <row r="59" spans="2:7" ht="8.25" customHeight="1" x14ac:dyDescent="0.25">
      <c r="B59" s="335"/>
      <c r="F59" s="145"/>
      <c r="G59" s="337"/>
    </row>
    <row r="60" spans="2:7" ht="37.5" customHeight="1" x14ac:dyDescent="0.25">
      <c r="B60" s="335"/>
      <c r="C60" s="736" t="s">
        <v>156</v>
      </c>
      <c r="D60" s="737"/>
      <c r="E60" s="738"/>
      <c r="F60" s="340">
        <f>F24+F58</f>
        <v>34</v>
      </c>
      <c r="G60" s="337"/>
    </row>
    <row r="61" spans="2:7" ht="15.75" thickBot="1" x14ac:dyDescent="0.3">
      <c r="B61" s="341"/>
      <c r="C61" s="342"/>
      <c r="D61" s="342"/>
      <c r="E61" s="342"/>
      <c r="F61" s="342"/>
      <c r="G61" s="343"/>
    </row>
    <row r="63" spans="2:7" x14ac:dyDescent="0.25">
      <c r="C63" s="739" t="s">
        <v>157</v>
      </c>
      <c r="D63" s="739"/>
      <c r="E63" s="739"/>
      <c r="F63" s="739"/>
    </row>
    <row r="64" spans="2:7" ht="23.25" customHeight="1" x14ac:dyDescent="0.25">
      <c r="C64" s="728" t="s">
        <v>158</v>
      </c>
      <c r="D64" s="728"/>
      <c r="E64" s="728"/>
      <c r="F64" s="728"/>
    </row>
    <row r="65" spans="3:6" ht="23.25" customHeight="1" x14ac:dyDescent="0.25">
      <c r="C65" s="728" t="s">
        <v>159</v>
      </c>
      <c r="D65" s="728"/>
      <c r="E65" s="728"/>
      <c r="F65" s="728"/>
    </row>
  </sheetData>
  <mergeCells count="32">
    <mergeCell ref="B5:G5"/>
    <mergeCell ref="A1:C1"/>
    <mergeCell ref="D1:G1"/>
    <mergeCell ref="A2:C2"/>
    <mergeCell ref="D2:G3"/>
    <mergeCell ref="A3:C3"/>
    <mergeCell ref="C7:C8"/>
    <mergeCell ref="D7:D8"/>
    <mergeCell ref="E7:E8"/>
    <mergeCell ref="F7:F8"/>
    <mergeCell ref="C10:C15"/>
    <mergeCell ref="D15:E15"/>
    <mergeCell ref="C43:C49"/>
    <mergeCell ref="D49:E49"/>
    <mergeCell ref="C17:C22"/>
    <mergeCell ref="D22:E22"/>
    <mergeCell ref="C24:E24"/>
    <mergeCell ref="C26:C27"/>
    <mergeCell ref="D26:D27"/>
    <mergeCell ref="E26:E27"/>
    <mergeCell ref="F26:F27"/>
    <mergeCell ref="C29:C34"/>
    <mergeCell ref="D34:E34"/>
    <mergeCell ref="C36:C41"/>
    <mergeCell ref="D41:E41"/>
    <mergeCell ref="C65:F65"/>
    <mergeCell ref="C51:C56"/>
    <mergeCell ref="D56:E56"/>
    <mergeCell ref="C58:E58"/>
    <mergeCell ref="C60:E60"/>
    <mergeCell ref="C63:F63"/>
    <mergeCell ref="C64:F64"/>
  </mergeCells>
  <pageMargins left="0.7" right="0.7" top="0.75" bottom="0.75" header="0.3" footer="0.3"/>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7704A-598D-405A-8939-EB68167CAC19}">
  <sheetPr>
    <tabColor theme="7"/>
    <pageSetUpPr fitToPage="1"/>
  </sheetPr>
  <dimension ref="A1:O34"/>
  <sheetViews>
    <sheetView showGridLines="0" zoomScale="80" zoomScaleNormal="80" workbookViewId="0">
      <selection activeCell="K28" sqref="K28"/>
    </sheetView>
  </sheetViews>
  <sheetFormatPr defaultColWidth="8.5703125" defaultRowHeight="18.75" x14ac:dyDescent="0.3"/>
  <cols>
    <col min="1" max="1" width="8.5703125" style="44" customWidth="1"/>
    <col min="2" max="2" width="26.28515625" style="44" customWidth="1"/>
    <col min="3" max="3" width="16.28515625" style="44" customWidth="1"/>
    <col min="4" max="4" width="21.42578125" style="44" customWidth="1"/>
    <col min="5" max="5" width="16" style="44" customWidth="1"/>
    <col min="6" max="6" width="19" style="44" customWidth="1"/>
    <col min="7" max="7" width="19.85546875" style="44" customWidth="1"/>
    <col min="8" max="8" width="17.28515625" style="44" customWidth="1"/>
    <col min="9" max="9" width="23.140625" style="44" customWidth="1"/>
    <col min="10" max="10" width="18.42578125" style="44" bestFit="1" customWidth="1"/>
    <col min="11" max="11" width="46.28515625" style="44" customWidth="1"/>
    <col min="12" max="12" width="17.5703125" style="44" customWidth="1"/>
    <col min="13" max="13" width="12" style="44" customWidth="1"/>
    <col min="14" max="14" width="15.7109375" style="44" bestFit="1" customWidth="1"/>
    <col min="15" max="15" width="12" style="44" customWidth="1"/>
    <col min="16" max="16" width="11.42578125" style="44" customWidth="1"/>
    <col min="17" max="18" width="12" style="44" customWidth="1"/>
    <col min="19" max="254" width="8.5703125" style="44"/>
    <col min="255" max="255" width="13.28515625" style="44" bestFit="1" customWidth="1"/>
    <col min="256" max="256" width="16.28515625" style="44" customWidth="1"/>
    <col min="257" max="257" width="15.28515625" style="44" customWidth="1"/>
    <col min="258" max="258" width="14.42578125" style="44" customWidth="1"/>
    <col min="259" max="259" width="14.28515625" style="44" bestFit="1" customWidth="1"/>
    <col min="260" max="260" width="12.7109375" style="44" customWidth="1"/>
    <col min="261" max="261" width="17.28515625" style="44" customWidth="1"/>
    <col min="262" max="262" width="14.28515625" style="44" customWidth="1"/>
    <col min="263" max="263" width="11.7109375" style="44" customWidth="1"/>
    <col min="264" max="264" width="12.7109375" style="44" customWidth="1"/>
    <col min="265" max="265" width="18.42578125" style="44" bestFit="1" customWidth="1"/>
    <col min="266" max="266" width="12.5703125" style="44" customWidth="1"/>
    <col min="267" max="268" width="17.5703125" style="44" customWidth="1"/>
    <col min="269" max="269" width="12" style="44" customWidth="1"/>
    <col min="270" max="270" width="8.5703125" style="44"/>
    <col min="271" max="271" width="12" style="44" customWidth="1"/>
    <col min="272" max="272" width="11.42578125" style="44" customWidth="1"/>
    <col min="273" max="274" width="12" style="44" customWidth="1"/>
    <col min="275" max="510" width="8.5703125" style="44"/>
    <col min="511" max="511" width="13.28515625" style="44" bestFit="1" customWidth="1"/>
    <col min="512" max="512" width="16.28515625" style="44" customWidth="1"/>
    <col min="513" max="513" width="15.28515625" style="44" customWidth="1"/>
    <col min="514" max="514" width="14.42578125" style="44" customWidth="1"/>
    <col min="515" max="515" width="14.28515625" style="44" bestFit="1" customWidth="1"/>
    <col min="516" max="516" width="12.7109375" style="44" customWidth="1"/>
    <col min="517" max="517" width="17.28515625" style="44" customWidth="1"/>
    <col min="518" max="518" width="14.28515625" style="44" customWidth="1"/>
    <col min="519" max="519" width="11.7109375" style="44" customWidth="1"/>
    <col min="520" max="520" width="12.7109375" style="44" customWidth="1"/>
    <col min="521" max="521" width="18.42578125" style="44" bestFit="1" customWidth="1"/>
    <col min="522" max="522" width="12.5703125" style="44" customWidth="1"/>
    <col min="523" max="524" width="17.5703125" style="44" customWidth="1"/>
    <col min="525" max="525" width="12" style="44" customWidth="1"/>
    <col min="526" max="526" width="8.5703125" style="44"/>
    <col min="527" max="527" width="12" style="44" customWidth="1"/>
    <col min="528" max="528" width="11.42578125" style="44" customWidth="1"/>
    <col min="529" max="530" width="12" style="44" customWidth="1"/>
    <col min="531" max="766" width="8.5703125" style="44"/>
    <col min="767" max="767" width="13.28515625" style="44" bestFit="1" customWidth="1"/>
    <col min="768" max="768" width="16.28515625" style="44" customWidth="1"/>
    <col min="769" max="769" width="15.28515625" style="44" customWidth="1"/>
    <col min="770" max="770" width="14.42578125" style="44" customWidth="1"/>
    <col min="771" max="771" width="14.28515625" style="44" bestFit="1" customWidth="1"/>
    <col min="772" max="772" width="12.7109375" style="44" customWidth="1"/>
    <col min="773" max="773" width="17.28515625" style="44" customWidth="1"/>
    <col min="774" max="774" width="14.28515625" style="44" customWidth="1"/>
    <col min="775" max="775" width="11.7109375" style="44" customWidth="1"/>
    <col min="776" max="776" width="12.7109375" style="44" customWidth="1"/>
    <col min="777" max="777" width="18.42578125" style="44" bestFit="1" customWidth="1"/>
    <col min="778" max="778" width="12.5703125" style="44" customWidth="1"/>
    <col min="779" max="780" width="17.5703125" style="44" customWidth="1"/>
    <col min="781" max="781" width="12" style="44" customWidth="1"/>
    <col min="782" max="782" width="8.5703125" style="44"/>
    <col min="783" max="783" width="12" style="44" customWidth="1"/>
    <col min="784" max="784" width="11.42578125" style="44" customWidth="1"/>
    <col min="785" max="786" width="12" style="44" customWidth="1"/>
    <col min="787" max="1022" width="8.5703125" style="44"/>
    <col min="1023" max="1023" width="13.28515625" style="44" bestFit="1" customWidth="1"/>
    <col min="1024" max="1024" width="16.28515625" style="44" customWidth="1"/>
    <col min="1025" max="1025" width="15.28515625" style="44" customWidth="1"/>
    <col min="1026" max="1026" width="14.42578125" style="44" customWidth="1"/>
    <col min="1027" max="1027" width="14.28515625" style="44" bestFit="1" customWidth="1"/>
    <col min="1028" max="1028" width="12.7109375" style="44" customWidth="1"/>
    <col min="1029" max="1029" width="17.28515625" style="44" customWidth="1"/>
    <col min="1030" max="1030" width="14.28515625" style="44" customWidth="1"/>
    <col min="1031" max="1031" width="11.7109375" style="44" customWidth="1"/>
    <col min="1032" max="1032" width="12.7109375" style="44" customWidth="1"/>
    <col min="1033" max="1033" width="18.42578125" style="44" bestFit="1" customWidth="1"/>
    <col min="1034" max="1034" width="12.5703125" style="44" customWidth="1"/>
    <col min="1035" max="1036" width="17.5703125" style="44" customWidth="1"/>
    <col min="1037" max="1037" width="12" style="44" customWidth="1"/>
    <col min="1038" max="1038" width="8.5703125" style="44"/>
    <col min="1039" max="1039" width="12" style="44" customWidth="1"/>
    <col min="1040" max="1040" width="11.42578125" style="44" customWidth="1"/>
    <col min="1041" max="1042" width="12" style="44" customWidth="1"/>
    <col min="1043" max="1278" width="8.5703125" style="44"/>
    <col min="1279" max="1279" width="13.28515625" style="44" bestFit="1" customWidth="1"/>
    <col min="1280" max="1280" width="16.28515625" style="44" customWidth="1"/>
    <col min="1281" max="1281" width="15.28515625" style="44" customWidth="1"/>
    <col min="1282" max="1282" width="14.42578125" style="44" customWidth="1"/>
    <col min="1283" max="1283" width="14.28515625" style="44" bestFit="1" customWidth="1"/>
    <col min="1284" max="1284" width="12.7109375" style="44" customWidth="1"/>
    <col min="1285" max="1285" width="17.28515625" style="44" customWidth="1"/>
    <col min="1286" max="1286" width="14.28515625" style="44" customWidth="1"/>
    <col min="1287" max="1287" width="11.7109375" style="44" customWidth="1"/>
    <col min="1288" max="1288" width="12.7109375" style="44" customWidth="1"/>
    <col min="1289" max="1289" width="18.42578125" style="44" bestFit="1" customWidth="1"/>
    <col min="1290" max="1290" width="12.5703125" style="44" customWidth="1"/>
    <col min="1291" max="1292" width="17.5703125" style="44" customWidth="1"/>
    <col min="1293" max="1293" width="12" style="44" customWidth="1"/>
    <col min="1294" max="1294" width="8.5703125" style="44"/>
    <col min="1295" max="1295" width="12" style="44" customWidth="1"/>
    <col min="1296" max="1296" width="11.42578125" style="44" customWidth="1"/>
    <col min="1297" max="1298" width="12" style="44" customWidth="1"/>
    <col min="1299" max="1534" width="8.5703125" style="44"/>
    <col min="1535" max="1535" width="13.28515625" style="44" bestFit="1" customWidth="1"/>
    <col min="1536" max="1536" width="16.28515625" style="44" customWidth="1"/>
    <col min="1537" max="1537" width="15.28515625" style="44" customWidth="1"/>
    <col min="1538" max="1538" width="14.42578125" style="44" customWidth="1"/>
    <col min="1539" max="1539" width="14.28515625" style="44" bestFit="1" customWidth="1"/>
    <col min="1540" max="1540" width="12.7109375" style="44" customWidth="1"/>
    <col min="1541" max="1541" width="17.28515625" style="44" customWidth="1"/>
    <col min="1542" max="1542" width="14.28515625" style="44" customWidth="1"/>
    <col min="1543" max="1543" width="11.7109375" style="44" customWidth="1"/>
    <col min="1544" max="1544" width="12.7109375" style="44" customWidth="1"/>
    <col min="1545" max="1545" width="18.42578125" style="44" bestFit="1" customWidth="1"/>
    <col min="1546" max="1546" width="12.5703125" style="44" customWidth="1"/>
    <col min="1547" max="1548" width="17.5703125" style="44" customWidth="1"/>
    <col min="1549" max="1549" width="12" style="44" customWidth="1"/>
    <col min="1550" max="1550" width="8.5703125" style="44"/>
    <col min="1551" max="1551" width="12" style="44" customWidth="1"/>
    <col min="1552" max="1552" width="11.42578125" style="44" customWidth="1"/>
    <col min="1553" max="1554" width="12" style="44" customWidth="1"/>
    <col min="1555" max="1790" width="8.5703125" style="44"/>
    <col min="1791" max="1791" width="13.28515625" style="44" bestFit="1" customWidth="1"/>
    <col min="1792" max="1792" width="16.28515625" style="44" customWidth="1"/>
    <col min="1793" max="1793" width="15.28515625" style="44" customWidth="1"/>
    <col min="1794" max="1794" width="14.42578125" style="44" customWidth="1"/>
    <col min="1795" max="1795" width="14.28515625" style="44" bestFit="1" customWidth="1"/>
    <col min="1796" max="1796" width="12.7109375" style="44" customWidth="1"/>
    <col min="1797" max="1797" width="17.28515625" style="44" customWidth="1"/>
    <col min="1798" max="1798" width="14.28515625" style="44" customWidth="1"/>
    <col min="1799" max="1799" width="11.7109375" style="44" customWidth="1"/>
    <col min="1800" max="1800" width="12.7109375" style="44" customWidth="1"/>
    <col min="1801" max="1801" width="18.42578125" style="44" bestFit="1" customWidth="1"/>
    <col min="1802" max="1802" width="12.5703125" style="44" customWidth="1"/>
    <col min="1803" max="1804" width="17.5703125" style="44" customWidth="1"/>
    <col min="1805" max="1805" width="12" style="44" customWidth="1"/>
    <col min="1806" max="1806" width="8.5703125" style="44"/>
    <col min="1807" max="1807" width="12" style="44" customWidth="1"/>
    <col min="1808" max="1808" width="11.42578125" style="44" customWidth="1"/>
    <col min="1809" max="1810" width="12" style="44" customWidth="1"/>
    <col min="1811" max="2046" width="8.5703125" style="44"/>
    <col min="2047" max="2047" width="13.28515625" style="44" bestFit="1" customWidth="1"/>
    <col min="2048" max="2048" width="16.28515625" style="44" customWidth="1"/>
    <col min="2049" max="2049" width="15.28515625" style="44" customWidth="1"/>
    <col min="2050" max="2050" width="14.42578125" style="44" customWidth="1"/>
    <col min="2051" max="2051" width="14.28515625" style="44" bestFit="1" customWidth="1"/>
    <col min="2052" max="2052" width="12.7109375" style="44" customWidth="1"/>
    <col min="2053" max="2053" width="17.28515625" style="44" customWidth="1"/>
    <col min="2054" max="2054" width="14.28515625" style="44" customWidth="1"/>
    <col min="2055" max="2055" width="11.7109375" style="44" customWidth="1"/>
    <col min="2056" max="2056" width="12.7109375" style="44" customWidth="1"/>
    <col min="2057" max="2057" width="18.42578125" style="44" bestFit="1" customWidth="1"/>
    <col min="2058" max="2058" width="12.5703125" style="44" customWidth="1"/>
    <col min="2059" max="2060" width="17.5703125" style="44" customWidth="1"/>
    <col min="2061" max="2061" width="12" style="44" customWidth="1"/>
    <col min="2062" max="2062" width="8.5703125" style="44"/>
    <col min="2063" max="2063" width="12" style="44" customWidth="1"/>
    <col min="2064" max="2064" width="11.42578125" style="44" customWidth="1"/>
    <col min="2065" max="2066" width="12" style="44" customWidth="1"/>
    <col min="2067" max="2302" width="8.5703125" style="44"/>
    <col min="2303" max="2303" width="13.28515625" style="44" bestFit="1" customWidth="1"/>
    <col min="2304" max="2304" width="16.28515625" style="44" customWidth="1"/>
    <col min="2305" max="2305" width="15.28515625" style="44" customWidth="1"/>
    <col min="2306" max="2306" width="14.42578125" style="44" customWidth="1"/>
    <col min="2307" max="2307" width="14.28515625" style="44" bestFit="1" customWidth="1"/>
    <col min="2308" max="2308" width="12.7109375" style="44" customWidth="1"/>
    <col min="2309" max="2309" width="17.28515625" style="44" customWidth="1"/>
    <col min="2310" max="2310" width="14.28515625" style="44" customWidth="1"/>
    <col min="2311" max="2311" width="11.7109375" style="44" customWidth="1"/>
    <col min="2312" max="2312" width="12.7109375" style="44" customWidth="1"/>
    <col min="2313" max="2313" width="18.42578125" style="44" bestFit="1" customWidth="1"/>
    <col min="2314" max="2314" width="12.5703125" style="44" customWidth="1"/>
    <col min="2315" max="2316" width="17.5703125" style="44" customWidth="1"/>
    <col min="2317" max="2317" width="12" style="44" customWidth="1"/>
    <col min="2318" max="2318" width="8.5703125" style="44"/>
    <col min="2319" max="2319" width="12" style="44" customWidth="1"/>
    <col min="2320" max="2320" width="11.42578125" style="44" customWidth="1"/>
    <col min="2321" max="2322" width="12" style="44" customWidth="1"/>
    <col min="2323" max="2558" width="8.5703125" style="44"/>
    <col min="2559" max="2559" width="13.28515625" style="44" bestFit="1" customWidth="1"/>
    <col min="2560" max="2560" width="16.28515625" style="44" customWidth="1"/>
    <col min="2561" max="2561" width="15.28515625" style="44" customWidth="1"/>
    <col min="2562" max="2562" width="14.42578125" style="44" customWidth="1"/>
    <col min="2563" max="2563" width="14.28515625" style="44" bestFit="1" customWidth="1"/>
    <col min="2564" max="2564" width="12.7109375" style="44" customWidth="1"/>
    <col min="2565" max="2565" width="17.28515625" style="44" customWidth="1"/>
    <col min="2566" max="2566" width="14.28515625" style="44" customWidth="1"/>
    <col min="2567" max="2567" width="11.7109375" style="44" customWidth="1"/>
    <col min="2568" max="2568" width="12.7109375" style="44" customWidth="1"/>
    <col min="2569" max="2569" width="18.42578125" style="44" bestFit="1" customWidth="1"/>
    <col min="2570" max="2570" width="12.5703125" style="44" customWidth="1"/>
    <col min="2571" max="2572" width="17.5703125" style="44" customWidth="1"/>
    <col min="2573" max="2573" width="12" style="44" customWidth="1"/>
    <col min="2574" max="2574" width="8.5703125" style="44"/>
    <col min="2575" max="2575" width="12" style="44" customWidth="1"/>
    <col min="2576" max="2576" width="11.42578125" style="44" customWidth="1"/>
    <col min="2577" max="2578" width="12" style="44" customWidth="1"/>
    <col min="2579" max="2814" width="8.5703125" style="44"/>
    <col min="2815" max="2815" width="13.28515625" style="44" bestFit="1" customWidth="1"/>
    <col min="2816" max="2816" width="16.28515625" style="44" customWidth="1"/>
    <col min="2817" max="2817" width="15.28515625" style="44" customWidth="1"/>
    <col min="2818" max="2818" width="14.42578125" style="44" customWidth="1"/>
    <col min="2819" max="2819" width="14.28515625" style="44" bestFit="1" customWidth="1"/>
    <col min="2820" max="2820" width="12.7109375" style="44" customWidth="1"/>
    <col min="2821" max="2821" width="17.28515625" style="44" customWidth="1"/>
    <col min="2822" max="2822" width="14.28515625" style="44" customWidth="1"/>
    <col min="2823" max="2823" width="11.7109375" style="44" customWidth="1"/>
    <col min="2824" max="2824" width="12.7109375" style="44" customWidth="1"/>
    <col min="2825" max="2825" width="18.42578125" style="44" bestFit="1" customWidth="1"/>
    <col min="2826" max="2826" width="12.5703125" style="44" customWidth="1"/>
    <col min="2827" max="2828" width="17.5703125" style="44" customWidth="1"/>
    <col min="2829" max="2829" width="12" style="44" customWidth="1"/>
    <col min="2830" max="2830" width="8.5703125" style="44"/>
    <col min="2831" max="2831" width="12" style="44" customWidth="1"/>
    <col min="2832" max="2832" width="11.42578125" style="44" customWidth="1"/>
    <col min="2833" max="2834" width="12" style="44" customWidth="1"/>
    <col min="2835" max="3070" width="8.5703125" style="44"/>
    <col min="3071" max="3071" width="13.28515625" style="44" bestFit="1" customWidth="1"/>
    <col min="3072" max="3072" width="16.28515625" style="44" customWidth="1"/>
    <col min="3073" max="3073" width="15.28515625" style="44" customWidth="1"/>
    <col min="3074" max="3074" width="14.42578125" style="44" customWidth="1"/>
    <col min="3075" max="3075" width="14.28515625" style="44" bestFit="1" customWidth="1"/>
    <col min="3076" max="3076" width="12.7109375" style="44" customWidth="1"/>
    <col min="3077" max="3077" width="17.28515625" style="44" customWidth="1"/>
    <col min="3078" max="3078" width="14.28515625" style="44" customWidth="1"/>
    <col min="3079" max="3079" width="11.7109375" style="44" customWidth="1"/>
    <col min="3080" max="3080" width="12.7109375" style="44" customWidth="1"/>
    <col min="3081" max="3081" width="18.42578125" style="44" bestFit="1" customWidth="1"/>
    <col min="3082" max="3082" width="12.5703125" style="44" customWidth="1"/>
    <col min="3083" max="3084" width="17.5703125" style="44" customWidth="1"/>
    <col min="3085" max="3085" width="12" style="44" customWidth="1"/>
    <col min="3086" max="3086" width="8.5703125" style="44"/>
    <col min="3087" max="3087" width="12" style="44" customWidth="1"/>
    <col min="3088" max="3088" width="11.42578125" style="44" customWidth="1"/>
    <col min="3089" max="3090" width="12" style="44" customWidth="1"/>
    <col min="3091" max="3326" width="8.5703125" style="44"/>
    <col min="3327" max="3327" width="13.28515625" style="44" bestFit="1" customWidth="1"/>
    <col min="3328" max="3328" width="16.28515625" style="44" customWidth="1"/>
    <col min="3329" max="3329" width="15.28515625" style="44" customWidth="1"/>
    <col min="3330" max="3330" width="14.42578125" style="44" customWidth="1"/>
    <col min="3331" max="3331" width="14.28515625" style="44" bestFit="1" customWidth="1"/>
    <col min="3332" max="3332" width="12.7109375" style="44" customWidth="1"/>
    <col min="3333" max="3333" width="17.28515625" style="44" customWidth="1"/>
    <col min="3334" max="3334" width="14.28515625" style="44" customWidth="1"/>
    <col min="3335" max="3335" width="11.7109375" style="44" customWidth="1"/>
    <col min="3336" max="3336" width="12.7109375" style="44" customWidth="1"/>
    <col min="3337" max="3337" width="18.42578125" style="44" bestFit="1" customWidth="1"/>
    <col min="3338" max="3338" width="12.5703125" style="44" customWidth="1"/>
    <col min="3339" max="3340" width="17.5703125" style="44" customWidth="1"/>
    <col min="3341" max="3341" width="12" style="44" customWidth="1"/>
    <col min="3342" max="3342" width="8.5703125" style="44"/>
    <col min="3343" max="3343" width="12" style="44" customWidth="1"/>
    <col min="3344" max="3344" width="11.42578125" style="44" customWidth="1"/>
    <col min="3345" max="3346" width="12" style="44" customWidth="1"/>
    <col min="3347" max="3582" width="8.5703125" style="44"/>
    <col min="3583" max="3583" width="13.28515625" style="44" bestFit="1" customWidth="1"/>
    <col min="3584" max="3584" width="16.28515625" style="44" customWidth="1"/>
    <col min="3585" max="3585" width="15.28515625" style="44" customWidth="1"/>
    <col min="3586" max="3586" width="14.42578125" style="44" customWidth="1"/>
    <col min="3587" max="3587" width="14.28515625" style="44" bestFit="1" customWidth="1"/>
    <col min="3588" max="3588" width="12.7109375" style="44" customWidth="1"/>
    <col min="3589" max="3589" width="17.28515625" style="44" customWidth="1"/>
    <col min="3590" max="3590" width="14.28515625" style="44" customWidth="1"/>
    <col min="3591" max="3591" width="11.7109375" style="44" customWidth="1"/>
    <col min="3592" max="3592" width="12.7109375" style="44" customWidth="1"/>
    <col min="3593" max="3593" width="18.42578125" style="44" bestFit="1" customWidth="1"/>
    <col min="3594" max="3594" width="12.5703125" style="44" customWidth="1"/>
    <col min="3595" max="3596" width="17.5703125" style="44" customWidth="1"/>
    <col min="3597" max="3597" width="12" style="44" customWidth="1"/>
    <col min="3598" max="3598" width="8.5703125" style="44"/>
    <col min="3599" max="3599" width="12" style="44" customWidth="1"/>
    <col min="3600" max="3600" width="11.42578125" style="44" customWidth="1"/>
    <col min="3601" max="3602" width="12" style="44" customWidth="1"/>
    <col min="3603" max="3838" width="8.5703125" style="44"/>
    <col min="3839" max="3839" width="13.28515625" style="44" bestFit="1" customWidth="1"/>
    <col min="3840" max="3840" width="16.28515625" style="44" customWidth="1"/>
    <col min="3841" max="3841" width="15.28515625" style="44" customWidth="1"/>
    <col min="3842" max="3842" width="14.42578125" style="44" customWidth="1"/>
    <col min="3843" max="3843" width="14.28515625" style="44" bestFit="1" customWidth="1"/>
    <col min="3844" max="3844" width="12.7109375" style="44" customWidth="1"/>
    <col min="3845" max="3845" width="17.28515625" style="44" customWidth="1"/>
    <col min="3846" max="3846" width="14.28515625" style="44" customWidth="1"/>
    <col min="3847" max="3847" width="11.7109375" style="44" customWidth="1"/>
    <col min="3848" max="3848" width="12.7109375" style="44" customWidth="1"/>
    <col min="3849" max="3849" width="18.42578125" style="44" bestFit="1" customWidth="1"/>
    <col min="3850" max="3850" width="12.5703125" style="44" customWidth="1"/>
    <col min="3851" max="3852" width="17.5703125" style="44" customWidth="1"/>
    <col min="3853" max="3853" width="12" style="44" customWidth="1"/>
    <col min="3854" max="3854" width="8.5703125" style="44"/>
    <col min="3855" max="3855" width="12" style="44" customWidth="1"/>
    <col min="3856" max="3856" width="11.42578125" style="44" customWidth="1"/>
    <col min="3857" max="3858" width="12" style="44" customWidth="1"/>
    <col min="3859" max="4094" width="8.5703125" style="44"/>
    <col min="4095" max="4095" width="13.28515625" style="44" bestFit="1" customWidth="1"/>
    <col min="4096" max="4096" width="16.28515625" style="44" customWidth="1"/>
    <col min="4097" max="4097" width="15.28515625" style="44" customWidth="1"/>
    <col min="4098" max="4098" width="14.42578125" style="44" customWidth="1"/>
    <col min="4099" max="4099" width="14.28515625" style="44" bestFit="1" customWidth="1"/>
    <col min="4100" max="4100" width="12.7109375" style="44" customWidth="1"/>
    <col min="4101" max="4101" width="17.28515625" style="44" customWidth="1"/>
    <col min="4102" max="4102" width="14.28515625" style="44" customWidth="1"/>
    <col min="4103" max="4103" width="11.7109375" style="44" customWidth="1"/>
    <col min="4104" max="4104" width="12.7109375" style="44" customWidth="1"/>
    <col min="4105" max="4105" width="18.42578125" style="44" bestFit="1" customWidth="1"/>
    <col min="4106" max="4106" width="12.5703125" style="44" customWidth="1"/>
    <col min="4107" max="4108" width="17.5703125" style="44" customWidth="1"/>
    <col min="4109" max="4109" width="12" style="44" customWidth="1"/>
    <col min="4110" max="4110" width="8.5703125" style="44"/>
    <col min="4111" max="4111" width="12" style="44" customWidth="1"/>
    <col min="4112" max="4112" width="11.42578125" style="44" customWidth="1"/>
    <col min="4113" max="4114" width="12" style="44" customWidth="1"/>
    <col min="4115" max="4350" width="8.5703125" style="44"/>
    <col min="4351" max="4351" width="13.28515625" style="44" bestFit="1" customWidth="1"/>
    <col min="4352" max="4352" width="16.28515625" style="44" customWidth="1"/>
    <col min="4353" max="4353" width="15.28515625" style="44" customWidth="1"/>
    <col min="4354" max="4354" width="14.42578125" style="44" customWidth="1"/>
    <col min="4355" max="4355" width="14.28515625" style="44" bestFit="1" customWidth="1"/>
    <col min="4356" max="4356" width="12.7109375" style="44" customWidth="1"/>
    <col min="4357" max="4357" width="17.28515625" style="44" customWidth="1"/>
    <col min="4358" max="4358" width="14.28515625" style="44" customWidth="1"/>
    <col min="4359" max="4359" width="11.7109375" style="44" customWidth="1"/>
    <col min="4360" max="4360" width="12.7109375" style="44" customWidth="1"/>
    <col min="4361" max="4361" width="18.42578125" style="44" bestFit="1" customWidth="1"/>
    <col min="4362" max="4362" width="12.5703125" style="44" customWidth="1"/>
    <col min="4363" max="4364" width="17.5703125" style="44" customWidth="1"/>
    <col min="4365" max="4365" width="12" style="44" customWidth="1"/>
    <col min="4366" max="4366" width="8.5703125" style="44"/>
    <col min="4367" max="4367" width="12" style="44" customWidth="1"/>
    <col min="4368" max="4368" width="11.42578125" style="44" customWidth="1"/>
    <col min="4369" max="4370" width="12" style="44" customWidth="1"/>
    <col min="4371" max="4606" width="8.5703125" style="44"/>
    <col min="4607" max="4607" width="13.28515625" style="44" bestFit="1" customWidth="1"/>
    <col min="4608" max="4608" width="16.28515625" style="44" customWidth="1"/>
    <col min="4609" max="4609" width="15.28515625" style="44" customWidth="1"/>
    <col min="4610" max="4610" width="14.42578125" style="44" customWidth="1"/>
    <col min="4611" max="4611" width="14.28515625" style="44" bestFit="1" customWidth="1"/>
    <col min="4612" max="4612" width="12.7109375" style="44" customWidth="1"/>
    <col min="4613" max="4613" width="17.28515625" style="44" customWidth="1"/>
    <col min="4614" max="4614" width="14.28515625" style="44" customWidth="1"/>
    <col min="4615" max="4615" width="11.7109375" style="44" customWidth="1"/>
    <col min="4616" max="4616" width="12.7109375" style="44" customWidth="1"/>
    <col min="4617" max="4617" width="18.42578125" style="44" bestFit="1" customWidth="1"/>
    <col min="4618" max="4618" width="12.5703125" style="44" customWidth="1"/>
    <col min="4619" max="4620" width="17.5703125" style="44" customWidth="1"/>
    <col min="4621" max="4621" width="12" style="44" customWidth="1"/>
    <col min="4622" max="4622" width="8.5703125" style="44"/>
    <col min="4623" max="4623" width="12" style="44" customWidth="1"/>
    <col min="4624" max="4624" width="11.42578125" style="44" customWidth="1"/>
    <col min="4625" max="4626" width="12" style="44" customWidth="1"/>
    <col min="4627" max="4862" width="8.5703125" style="44"/>
    <col min="4863" max="4863" width="13.28515625" style="44" bestFit="1" customWidth="1"/>
    <col min="4864" max="4864" width="16.28515625" style="44" customWidth="1"/>
    <col min="4865" max="4865" width="15.28515625" style="44" customWidth="1"/>
    <col min="4866" max="4866" width="14.42578125" style="44" customWidth="1"/>
    <col min="4867" max="4867" width="14.28515625" style="44" bestFit="1" customWidth="1"/>
    <col min="4868" max="4868" width="12.7109375" style="44" customWidth="1"/>
    <col min="4869" max="4869" width="17.28515625" style="44" customWidth="1"/>
    <col min="4870" max="4870" width="14.28515625" style="44" customWidth="1"/>
    <col min="4871" max="4871" width="11.7109375" style="44" customWidth="1"/>
    <col min="4872" max="4872" width="12.7109375" style="44" customWidth="1"/>
    <col min="4873" max="4873" width="18.42578125" style="44" bestFit="1" customWidth="1"/>
    <col min="4874" max="4874" width="12.5703125" style="44" customWidth="1"/>
    <col min="4875" max="4876" width="17.5703125" style="44" customWidth="1"/>
    <col min="4877" max="4877" width="12" style="44" customWidth="1"/>
    <col min="4878" max="4878" width="8.5703125" style="44"/>
    <col min="4879" max="4879" width="12" style="44" customWidth="1"/>
    <col min="4880" max="4880" width="11.42578125" style="44" customWidth="1"/>
    <col min="4881" max="4882" width="12" style="44" customWidth="1"/>
    <col min="4883" max="5118" width="8.5703125" style="44"/>
    <col min="5119" max="5119" width="13.28515625" style="44" bestFit="1" customWidth="1"/>
    <col min="5120" max="5120" width="16.28515625" style="44" customWidth="1"/>
    <col min="5121" max="5121" width="15.28515625" style="44" customWidth="1"/>
    <col min="5122" max="5122" width="14.42578125" style="44" customWidth="1"/>
    <col min="5123" max="5123" width="14.28515625" style="44" bestFit="1" customWidth="1"/>
    <col min="5124" max="5124" width="12.7109375" style="44" customWidth="1"/>
    <col min="5125" max="5125" width="17.28515625" style="44" customWidth="1"/>
    <col min="5126" max="5126" width="14.28515625" style="44" customWidth="1"/>
    <col min="5127" max="5127" width="11.7109375" style="44" customWidth="1"/>
    <col min="5128" max="5128" width="12.7109375" style="44" customWidth="1"/>
    <col min="5129" max="5129" width="18.42578125" style="44" bestFit="1" customWidth="1"/>
    <col min="5130" max="5130" width="12.5703125" style="44" customWidth="1"/>
    <col min="5131" max="5132" width="17.5703125" style="44" customWidth="1"/>
    <col min="5133" max="5133" width="12" style="44" customWidth="1"/>
    <col min="5134" max="5134" width="8.5703125" style="44"/>
    <col min="5135" max="5135" width="12" style="44" customWidth="1"/>
    <col min="5136" max="5136" width="11.42578125" style="44" customWidth="1"/>
    <col min="5137" max="5138" width="12" style="44" customWidth="1"/>
    <col min="5139" max="5374" width="8.5703125" style="44"/>
    <col min="5375" max="5375" width="13.28515625" style="44" bestFit="1" customWidth="1"/>
    <col min="5376" max="5376" width="16.28515625" style="44" customWidth="1"/>
    <col min="5377" max="5377" width="15.28515625" style="44" customWidth="1"/>
    <col min="5378" max="5378" width="14.42578125" style="44" customWidth="1"/>
    <col min="5379" max="5379" width="14.28515625" style="44" bestFit="1" customWidth="1"/>
    <col min="5380" max="5380" width="12.7109375" style="44" customWidth="1"/>
    <col min="5381" max="5381" width="17.28515625" style="44" customWidth="1"/>
    <col min="5382" max="5382" width="14.28515625" style="44" customWidth="1"/>
    <col min="5383" max="5383" width="11.7109375" style="44" customWidth="1"/>
    <col min="5384" max="5384" width="12.7109375" style="44" customWidth="1"/>
    <col min="5385" max="5385" width="18.42578125" style="44" bestFit="1" customWidth="1"/>
    <col min="5386" max="5386" width="12.5703125" style="44" customWidth="1"/>
    <col min="5387" max="5388" width="17.5703125" style="44" customWidth="1"/>
    <col min="5389" max="5389" width="12" style="44" customWidth="1"/>
    <col min="5390" max="5390" width="8.5703125" style="44"/>
    <col min="5391" max="5391" width="12" style="44" customWidth="1"/>
    <col min="5392" max="5392" width="11.42578125" style="44" customWidth="1"/>
    <col min="5393" max="5394" width="12" style="44" customWidth="1"/>
    <col min="5395" max="5630" width="8.5703125" style="44"/>
    <col min="5631" max="5631" width="13.28515625" style="44" bestFit="1" customWidth="1"/>
    <col min="5632" max="5632" width="16.28515625" style="44" customWidth="1"/>
    <col min="5633" max="5633" width="15.28515625" style="44" customWidth="1"/>
    <col min="5634" max="5634" width="14.42578125" style="44" customWidth="1"/>
    <col min="5635" max="5635" width="14.28515625" style="44" bestFit="1" customWidth="1"/>
    <col min="5636" max="5636" width="12.7109375" style="44" customWidth="1"/>
    <col min="5637" max="5637" width="17.28515625" style="44" customWidth="1"/>
    <col min="5638" max="5638" width="14.28515625" style="44" customWidth="1"/>
    <col min="5639" max="5639" width="11.7109375" style="44" customWidth="1"/>
    <col min="5640" max="5640" width="12.7109375" style="44" customWidth="1"/>
    <col min="5641" max="5641" width="18.42578125" style="44" bestFit="1" customWidth="1"/>
    <col min="5642" max="5642" width="12.5703125" style="44" customWidth="1"/>
    <col min="5643" max="5644" width="17.5703125" style="44" customWidth="1"/>
    <col min="5645" max="5645" width="12" style="44" customWidth="1"/>
    <col min="5646" max="5646" width="8.5703125" style="44"/>
    <col min="5647" max="5647" width="12" style="44" customWidth="1"/>
    <col min="5648" max="5648" width="11.42578125" style="44" customWidth="1"/>
    <col min="5649" max="5650" width="12" style="44" customWidth="1"/>
    <col min="5651" max="5886" width="8.5703125" style="44"/>
    <col min="5887" max="5887" width="13.28515625" style="44" bestFit="1" customWidth="1"/>
    <col min="5888" max="5888" width="16.28515625" style="44" customWidth="1"/>
    <col min="5889" max="5889" width="15.28515625" style="44" customWidth="1"/>
    <col min="5890" max="5890" width="14.42578125" style="44" customWidth="1"/>
    <col min="5891" max="5891" width="14.28515625" style="44" bestFit="1" customWidth="1"/>
    <col min="5892" max="5892" width="12.7109375" style="44" customWidth="1"/>
    <col min="5893" max="5893" width="17.28515625" style="44" customWidth="1"/>
    <col min="5894" max="5894" width="14.28515625" style="44" customWidth="1"/>
    <col min="5895" max="5895" width="11.7109375" style="44" customWidth="1"/>
    <col min="5896" max="5896" width="12.7109375" style="44" customWidth="1"/>
    <col min="5897" max="5897" width="18.42578125" style="44" bestFit="1" customWidth="1"/>
    <col min="5898" max="5898" width="12.5703125" style="44" customWidth="1"/>
    <col min="5899" max="5900" width="17.5703125" style="44" customWidth="1"/>
    <col min="5901" max="5901" width="12" style="44" customWidth="1"/>
    <col min="5902" max="5902" width="8.5703125" style="44"/>
    <col min="5903" max="5903" width="12" style="44" customWidth="1"/>
    <col min="5904" max="5904" width="11.42578125" style="44" customWidth="1"/>
    <col min="5905" max="5906" width="12" style="44" customWidth="1"/>
    <col min="5907" max="6142" width="8.5703125" style="44"/>
    <col min="6143" max="6143" width="13.28515625" style="44" bestFit="1" customWidth="1"/>
    <col min="6144" max="6144" width="16.28515625" style="44" customWidth="1"/>
    <col min="6145" max="6145" width="15.28515625" style="44" customWidth="1"/>
    <col min="6146" max="6146" width="14.42578125" style="44" customWidth="1"/>
    <col min="6147" max="6147" width="14.28515625" style="44" bestFit="1" customWidth="1"/>
    <col min="6148" max="6148" width="12.7109375" style="44" customWidth="1"/>
    <col min="6149" max="6149" width="17.28515625" style="44" customWidth="1"/>
    <col min="6150" max="6150" width="14.28515625" style="44" customWidth="1"/>
    <col min="6151" max="6151" width="11.7109375" style="44" customWidth="1"/>
    <col min="6152" max="6152" width="12.7109375" style="44" customWidth="1"/>
    <col min="6153" max="6153" width="18.42578125" style="44" bestFit="1" customWidth="1"/>
    <col min="6154" max="6154" width="12.5703125" style="44" customWidth="1"/>
    <col min="6155" max="6156" width="17.5703125" style="44" customWidth="1"/>
    <col min="6157" max="6157" width="12" style="44" customWidth="1"/>
    <col min="6158" max="6158" width="8.5703125" style="44"/>
    <col min="6159" max="6159" width="12" style="44" customWidth="1"/>
    <col min="6160" max="6160" width="11.42578125" style="44" customWidth="1"/>
    <col min="6161" max="6162" width="12" style="44" customWidth="1"/>
    <col min="6163" max="6398" width="8.5703125" style="44"/>
    <col min="6399" max="6399" width="13.28515625" style="44" bestFit="1" customWidth="1"/>
    <col min="6400" max="6400" width="16.28515625" style="44" customWidth="1"/>
    <col min="6401" max="6401" width="15.28515625" style="44" customWidth="1"/>
    <col min="6402" max="6402" width="14.42578125" style="44" customWidth="1"/>
    <col min="6403" max="6403" width="14.28515625" style="44" bestFit="1" customWidth="1"/>
    <col min="6404" max="6404" width="12.7109375" style="44" customWidth="1"/>
    <col min="6405" max="6405" width="17.28515625" style="44" customWidth="1"/>
    <col min="6406" max="6406" width="14.28515625" style="44" customWidth="1"/>
    <col min="6407" max="6407" width="11.7109375" style="44" customWidth="1"/>
    <col min="6408" max="6408" width="12.7109375" style="44" customWidth="1"/>
    <col min="6409" max="6409" width="18.42578125" style="44" bestFit="1" customWidth="1"/>
    <col min="6410" max="6410" width="12.5703125" style="44" customWidth="1"/>
    <col min="6411" max="6412" width="17.5703125" style="44" customWidth="1"/>
    <col min="6413" max="6413" width="12" style="44" customWidth="1"/>
    <col min="6414" max="6414" width="8.5703125" style="44"/>
    <col min="6415" max="6415" width="12" style="44" customWidth="1"/>
    <col min="6416" max="6416" width="11.42578125" style="44" customWidth="1"/>
    <col min="6417" max="6418" width="12" style="44" customWidth="1"/>
    <col min="6419" max="6654" width="8.5703125" style="44"/>
    <col min="6655" max="6655" width="13.28515625" style="44" bestFit="1" customWidth="1"/>
    <col min="6656" max="6656" width="16.28515625" style="44" customWidth="1"/>
    <col min="6657" max="6657" width="15.28515625" style="44" customWidth="1"/>
    <col min="6658" max="6658" width="14.42578125" style="44" customWidth="1"/>
    <col min="6659" max="6659" width="14.28515625" style="44" bestFit="1" customWidth="1"/>
    <col min="6660" max="6660" width="12.7109375" style="44" customWidth="1"/>
    <col min="6661" max="6661" width="17.28515625" style="44" customWidth="1"/>
    <col min="6662" max="6662" width="14.28515625" style="44" customWidth="1"/>
    <col min="6663" max="6663" width="11.7109375" style="44" customWidth="1"/>
    <col min="6664" max="6664" width="12.7109375" style="44" customWidth="1"/>
    <col min="6665" max="6665" width="18.42578125" style="44" bestFit="1" customWidth="1"/>
    <col min="6666" max="6666" width="12.5703125" style="44" customWidth="1"/>
    <col min="6667" max="6668" width="17.5703125" style="44" customWidth="1"/>
    <col min="6669" max="6669" width="12" style="44" customWidth="1"/>
    <col min="6670" max="6670" width="8.5703125" style="44"/>
    <col min="6671" max="6671" width="12" style="44" customWidth="1"/>
    <col min="6672" max="6672" width="11.42578125" style="44" customWidth="1"/>
    <col min="6673" max="6674" width="12" style="44" customWidth="1"/>
    <col min="6675" max="6910" width="8.5703125" style="44"/>
    <col min="6911" max="6911" width="13.28515625" style="44" bestFit="1" customWidth="1"/>
    <col min="6912" max="6912" width="16.28515625" style="44" customWidth="1"/>
    <col min="6913" max="6913" width="15.28515625" style="44" customWidth="1"/>
    <col min="6914" max="6914" width="14.42578125" style="44" customWidth="1"/>
    <col min="6915" max="6915" width="14.28515625" style="44" bestFit="1" customWidth="1"/>
    <col min="6916" max="6916" width="12.7109375" style="44" customWidth="1"/>
    <col min="6917" max="6917" width="17.28515625" style="44" customWidth="1"/>
    <col min="6918" max="6918" width="14.28515625" style="44" customWidth="1"/>
    <col min="6919" max="6919" width="11.7109375" style="44" customWidth="1"/>
    <col min="6920" max="6920" width="12.7109375" style="44" customWidth="1"/>
    <col min="6921" max="6921" width="18.42578125" style="44" bestFit="1" customWidth="1"/>
    <col min="6922" max="6922" width="12.5703125" style="44" customWidth="1"/>
    <col min="6923" max="6924" width="17.5703125" style="44" customWidth="1"/>
    <col min="6925" max="6925" width="12" style="44" customWidth="1"/>
    <col min="6926" max="6926" width="8.5703125" style="44"/>
    <col min="6927" max="6927" width="12" style="44" customWidth="1"/>
    <col min="6928" max="6928" width="11.42578125" style="44" customWidth="1"/>
    <col min="6929" max="6930" width="12" style="44" customWidth="1"/>
    <col min="6931" max="7166" width="8.5703125" style="44"/>
    <col min="7167" max="7167" width="13.28515625" style="44" bestFit="1" customWidth="1"/>
    <col min="7168" max="7168" width="16.28515625" style="44" customWidth="1"/>
    <col min="7169" max="7169" width="15.28515625" style="44" customWidth="1"/>
    <col min="7170" max="7170" width="14.42578125" style="44" customWidth="1"/>
    <col min="7171" max="7171" width="14.28515625" style="44" bestFit="1" customWidth="1"/>
    <col min="7172" max="7172" width="12.7109375" style="44" customWidth="1"/>
    <col min="7173" max="7173" width="17.28515625" style="44" customWidth="1"/>
    <col min="7174" max="7174" width="14.28515625" style="44" customWidth="1"/>
    <col min="7175" max="7175" width="11.7109375" style="44" customWidth="1"/>
    <col min="7176" max="7176" width="12.7109375" style="44" customWidth="1"/>
    <col min="7177" max="7177" width="18.42578125" style="44" bestFit="1" customWidth="1"/>
    <col min="7178" max="7178" width="12.5703125" style="44" customWidth="1"/>
    <col min="7179" max="7180" width="17.5703125" style="44" customWidth="1"/>
    <col min="7181" max="7181" width="12" style="44" customWidth="1"/>
    <col min="7182" max="7182" width="8.5703125" style="44"/>
    <col min="7183" max="7183" width="12" style="44" customWidth="1"/>
    <col min="7184" max="7184" width="11.42578125" style="44" customWidth="1"/>
    <col min="7185" max="7186" width="12" style="44" customWidth="1"/>
    <col min="7187" max="7422" width="8.5703125" style="44"/>
    <col min="7423" max="7423" width="13.28515625" style="44" bestFit="1" customWidth="1"/>
    <col min="7424" max="7424" width="16.28515625" style="44" customWidth="1"/>
    <col min="7425" max="7425" width="15.28515625" style="44" customWidth="1"/>
    <col min="7426" max="7426" width="14.42578125" style="44" customWidth="1"/>
    <col min="7427" max="7427" width="14.28515625" style="44" bestFit="1" customWidth="1"/>
    <col min="7428" max="7428" width="12.7109375" style="44" customWidth="1"/>
    <col min="7429" max="7429" width="17.28515625" style="44" customWidth="1"/>
    <col min="7430" max="7430" width="14.28515625" style="44" customWidth="1"/>
    <col min="7431" max="7431" width="11.7109375" style="44" customWidth="1"/>
    <col min="7432" max="7432" width="12.7109375" style="44" customWidth="1"/>
    <col min="7433" max="7433" width="18.42578125" style="44" bestFit="1" customWidth="1"/>
    <col min="7434" max="7434" width="12.5703125" style="44" customWidth="1"/>
    <col min="7435" max="7436" width="17.5703125" style="44" customWidth="1"/>
    <col min="7437" max="7437" width="12" style="44" customWidth="1"/>
    <col min="7438" max="7438" width="8.5703125" style="44"/>
    <col min="7439" max="7439" width="12" style="44" customWidth="1"/>
    <col min="7440" max="7440" width="11.42578125" style="44" customWidth="1"/>
    <col min="7441" max="7442" width="12" style="44" customWidth="1"/>
    <col min="7443" max="7678" width="8.5703125" style="44"/>
    <col min="7679" max="7679" width="13.28515625" style="44" bestFit="1" customWidth="1"/>
    <col min="7680" max="7680" width="16.28515625" style="44" customWidth="1"/>
    <col min="7681" max="7681" width="15.28515625" style="44" customWidth="1"/>
    <col min="7682" max="7682" width="14.42578125" style="44" customWidth="1"/>
    <col min="7683" max="7683" width="14.28515625" style="44" bestFit="1" customWidth="1"/>
    <col min="7684" max="7684" width="12.7109375" style="44" customWidth="1"/>
    <col min="7685" max="7685" width="17.28515625" style="44" customWidth="1"/>
    <col min="7686" max="7686" width="14.28515625" style="44" customWidth="1"/>
    <col min="7687" max="7687" width="11.7109375" style="44" customWidth="1"/>
    <col min="7688" max="7688" width="12.7109375" style="44" customWidth="1"/>
    <col min="7689" max="7689" width="18.42578125" style="44" bestFit="1" customWidth="1"/>
    <col min="7690" max="7690" width="12.5703125" style="44" customWidth="1"/>
    <col min="7691" max="7692" width="17.5703125" style="44" customWidth="1"/>
    <col min="7693" max="7693" width="12" style="44" customWidth="1"/>
    <col min="7694" max="7694" width="8.5703125" style="44"/>
    <col min="7695" max="7695" width="12" style="44" customWidth="1"/>
    <col min="7696" max="7696" width="11.42578125" style="44" customWidth="1"/>
    <col min="7697" max="7698" width="12" style="44" customWidth="1"/>
    <col min="7699" max="7934" width="8.5703125" style="44"/>
    <col min="7935" max="7935" width="13.28515625" style="44" bestFit="1" customWidth="1"/>
    <col min="7936" max="7936" width="16.28515625" style="44" customWidth="1"/>
    <col min="7937" max="7937" width="15.28515625" style="44" customWidth="1"/>
    <col min="7938" max="7938" width="14.42578125" style="44" customWidth="1"/>
    <col min="7939" max="7939" width="14.28515625" style="44" bestFit="1" customWidth="1"/>
    <col min="7940" max="7940" width="12.7109375" style="44" customWidth="1"/>
    <col min="7941" max="7941" width="17.28515625" style="44" customWidth="1"/>
    <col min="7942" max="7942" width="14.28515625" style="44" customWidth="1"/>
    <col min="7943" max="7943" width="11.7109375" style="44" customWidth="1"/>
    <col min="7944" max="7944" width="12.7109375" style="44" customWidth="1"/>
    <col min="7945" max="7945" width="18.42578125" style="44" bestFit="1" customWidth="1"/>
    <col min="7946" max="7946" width="12.5703125" style="44" customWidth="1"/>
    <col min="7947" max="7948" width="17.5703125" style="44" customWidth="1"/>
    <col min="7949" max="7949" width="12" style="44" customWidth="1"/>
    <col min="7950" max="7950" width="8.5703125" style="44"/>
    <col min="7951" max="7951" width="12" style="44" customWidth="1"/>
    <col min="7952" max="7952" width="11.42578125" style="44" customWidth="1"/>
    <col min="7953" max="7954" width="12" style="44" customWidth="1"/>
    <col min="7955" max="8190" width="8.5703125" style="44"/>
    <col min="8191" max="8191" width="13.28515625" style="44" bestFit="1" customWidth="1"/>
    <col min="8192" max="8192" width="16.28515625" style="44" customWidth="1"/>
    <col min="8193" max="8193" width="15.28515625" style="44" customWidth="1"/>
    <col min="8194" max="8194" width="14.42578125" style="44" customWidth="1"/>
    <col min="8195" max="8195" width="14.28515625" style="44" bestFit="1" customWidth="1"/>
    <col min="8196" max="8196" width="12.7109375" style="44" customWidth="1"/>
    <col min="8197" max="8197" width="17.28515625" style="44" customWidth="1"/>
    <col min="8198" max="8198" width="14.28515625" style="44" customWidth="1"/>
    <col min="8199" max="8199" width="11.7109375" style="44" customWidth="1"/>
    <col min="8200" max="8200" width="12.7109375" style="44" customWidth="1"/>
    <col min="8201" max="8201" width="18.42578125" style="44" bestFit="1" customWidth="1"/>
    <col min="8202" max="8202" width="12.5703125" style="44" customWidth="1"/>
    <col min="8203" max="8204" width="17.5703125" style="44" customWidth="1"/>
    <col min="8205" max="8205" width="12" style="44" customWidth="1"/>
    <col min="8206" max="8206" width="8.5703125" style="44"/>
    <col min="8207" max="8207" width="12" style="44" customWidth="1"/>
    <col min="8208" max="8208" width="11.42578125" style="44" customWidth="1"/>
    <col min="8209" max="8210" width="12" style="44" customWidth="1"/>
    <col min="8211" max="8446" width="8.5703125" style="44"/>
    <col min="8447" max="8447" width="13.28515625" style="44" bestFit="1" customWidth="1"/>
    <col min="8448" max="8448" width="16.28515625" style="44" customWidth="1"/>
    <col min="8449" max="8449" width="15.28515625" style="44" customWidth="1"/>
    <col min="8450" max="8450" width="14.42578125" style="44" customWidth="1"/>
    <col min="8451" max="8451" width="14.28515625" style="44" bestFit="1" customWidth="1"/>
    <col min="8452" max="8452" width="12.7109375" style="44" customWidth="1"/>
    <col min="8453" max="8453" width="17.28515625" style="44" customWidth="1"/>
    <col min="8454" max="8454" width="14.28515625" style="44" customWidth="1"/>
    <col min="8455" max="8455" width="11.7109375" style="44" customWidth="1"/>
    <col min="8456" max="8456" width="12.7109375" style="44" customWidth="1"/>
    <col min="8457" max="8457" width="18.42578125" style="44" bestFit="1" customWidth="1"/>
    <col min="8458" max="8458" width="12.5703125" style="44" customWidth="1"/>
    <col min="8459" max="8460" width="17.5703125" style="44" customWidth="1"/>
    <col min="8461" max="8461" width="12" style="44" customWidth="1"/>
    <col min="8462" max="8462" width="8.5703125" style="44"/>
    <col min="8463" max="8463" width="12" style="44" customWidth="1"/>
    <col min="8464" max="8464" width="11.42578125" style="44" customWidth="1"/>
    <col min="8465" max="8466" width="12" style="44" customWidth="1"/>
    <col min="8467" max="8702" width="8.5703125" style="44"/>
    <col min="8703" max="8703" width="13.28515625" style="44" bestFit="1" customWidth="1"/>
    <col min="8704" max="8704" width="16.28515625" style="44" customWidth="1"/>
    <col min="8705" max="8705" width="15.28515625" style="44" customWidth="1"/>
    <col min="8706" max="8706" width="14.42578125" style="44" customWidth="1"/>
    <col min="8707" max="8707" width="14.28515625" style="44" bestFit="1" customWidth="1"/>
    <col min="8708" max="8708" width="12.7109375" style="44" customWidth="1"/>
    <col min="8709" max="8709" width="17.28515625" style="44" customWidth="1"/>
    <col min="8710" max="8710" width="14.28515625" style="44" customWidth="1"/>
    <col min="8711" max="8711" width="11.7109375" style="44" customWidth="1"/>
    <col min="8712" max="8712" width="12.7109375" style="44" customWidth="1"/>
    <col min="8713" max="8713" width="18.42578125" style="44" bestFit="1" customWidth="1"/>
    <col min="8714" max="8714" width="12.5703125" style="44" customWidth="1"/>
    <col min="8715" max="8716" width="17.5703125" style="44" customWidth="1"/>
    <col min="8717" max="8717" width="12" style="44" customWidth="1"/>
    <col min="8718" max="8718" width="8.5703125" style="44"/>
    <col min="8719" max="8719" width="12" style="44" customWidth="1"/>
    <col min="8720" max="8720" width="11.42578125" style="44" customWidth="1"/>
    <col min="8721" max="8722" width="12" style="44" customWidth="1"/>
    <col min="8723" max="8958" width="8.5703125" style="44"/>
    <col min="8959" max="8959" width="13.28515625" style="44" bestFit="1" customWidth="1"/>
    <col min="8960" max="8960" width="16.28515625" style="44" customWidth="1"/>
    <col min="8961" max="8961" width="15.28515625" style="44" customWidth="1"/>
    <col min="8962" max="8962" width="14.42578125" style="44" customWidth="1"/>
    <col min="8963" max="8963" width="14.28515625" style="44" bestFit="1" customWidth="1"/>
    <col min="8964" max="8964" width="12.7109375" style="44" customWidth="1"/>
    <col min="8965" max="8965" width="17.28515625" style="44" customWidth="1"/>
    <col min="8966" max="8966" width="14.28515625" style="44" customWidth="1"/>
    <col min="8967" max="8967" width="11.7109375" style="44" customWidth="1"/>
    <col min="8968" max="8968" width="12.7109375" style="44" customWidth="1"/>
    <col min="8969" max="8969" width="18.42578125" style="44" bestFit="1" customWidth="1"/>
    <col min="8970" max="8970" width="12.5703125" style="44" customWidth="1"/>
    <col min="8971" max="8972" width="17.5703125" style="44" customWidth="1"/>
    <col min="8973" max="8973" width="12" style="44" customWidth="1"/>
    <col min="8974" max="8974" width="8.5703125" style="44"/>
    <col min="8975" max="8975" width="12" style="44" customWidth="1"/>
    <col min="8976" max="8976" width="11.42578125" style="44" customWidth="1"/>
    <col min="8977" max="8978" width="12" style="44" customWidth="1"/>
    <col min="8979" max="9214" width="8.5703125" style="44"/>
    <col min="9215" max="9215" width="13.28515625" style="44" bestFit="1" customWidth="1"/>
    <col min="9216" max="9216" width="16.28515625" style="44" customWidth="1"/>
    <col min="9217" max="9217" width="15.28515625" style="44" customWidth="1"/>
    <col min="9218" max="9218" width="14.42578125" style="44" customWidth="1"/>
    <col min="9219" max="9219" width="14.28515625" style="44" bestFit="1" customWidth="1"/>
    <col min="9220" max="9220" width="12.7109375" style="44" customWidth="1"/>
    <col min="9221" max="9221" width="17.28515625" style="44" customWidth="1"/>
    <col min="9222" max="9222" width="14.28515625" style="44" customWidth="1"/>
    <col min="9223" max="9223" width="11.7109375" style="44" customWidth="1"/>
    <col min="9224" max="9224" width="12.7109375" style="44" customWidth="1"/>
    <col min="9225" max="9225" width="18.42578125" style="44" bestFit="1" customWidth="1"/>
    <col min="9226" max="9226" width="12.5703125" style="44" customWidth="1"/>
    <col min="9227" max="9228" width="17.5703125" style="44" customWidth="1"/>
    <col min="9229" max="9229" width="12" style="44" customWidth="1"/>
    <col min="9230" max="9230" width="8.5703125" style="44"/>
    <col min="9231" max="9231" width="12" style="44" customWidth="1"/>
    <col min="9232" max="9232" width="11.42578125" style="44" customWidth="1"/>
    <col min="9233" max="9234" width="12" style="44" customWidth="1"/>
    <col min="9235" max="9470" width="8.5703125" style="44"/>
    <col min="9471" max="9471" width="13.28515625" style="44" bestFit="1" customWidth="1"/>
    <col min="9472" max="9472" width="16.28515625" style="44" customWidth="1"/>
    <col min="9473" max="9473" width="15.28515625" style="44" customWidth="1"/>
    <col min="9474" max="9474" width="14.42578125" style="44" customWidth="1"/>
    <col min="9475" max="9475" width="14.28515625" style="44" bestFit="1" customWidth="1"/>
    <col min="9476" max="9476" width="12.7109375" style="44" customWidth="1"/>
    <col min="9477" max="9477" width="17.28515625" style="44" customWidth="1"/>
    <col min="9478" max="9478" width="14.28515625" style="44" customWidth="1"/>
    <col min="9479" max="9479" width="11.7109375" style="44" customWidth="1"/>
    <col min="9480" max="9480" width="12.7109375" style="44" customWidth="1"/>
    <col min="9481" max="9481" width="18.42578125" style="44" bestFit="1" customWidth="1"/>
    <col min="9482" max="9482" width="12.5703125" style="44" customWidth="1"/>
    <col min="9483" max="9484" width="17.5703125" style="44" customWidth="1"/>
    <col min="9485" max="9485" width="12" style="44" customWidth="1"/>
    <col min="9486" max="9486" width="8.5703125" style="44"/>
    <col min="9487" max="9487" width="12" style="44" customWidth="1"/>
    <col min="9488" max="9488" width="11.42578125" style="44" customWidth="1"/>
    <col min="9489" max="9490" width="12" style="44" customWidth="1"/>
    <col min="9491" max="9726" width="8.5703125" style="44"/>
    <col min="9727" max="9727" width="13.28515625" style="44" bestFit="1" customWidth="1"/>
    <col min="9728" max="9728" width="16.28515625" style="44" customWidth="1"/>
    <col min="9729" max="9729" width="15.28515625" style="44" customWidth="1"/>
    <col min="9730" max="9730" width="14.42578125" style="44" customWidth="1"/>
    <col min="9731" max="9731" width="14.28515625" style="44" bestFit="1" customWidth="1"/>
    <col min="9732" max="9732" width="12.7109375" style="44" customWidth="1"/>
    <col min="9733" max="9733" width="17.28515625" style="44" customWidth="1"/>
    <col min="9734" max="9734" width="14.28515625" style="44" customWidth="1"/>
    <col min="9735" max="9735" width="11.7109375" style="44" customWidth="1"/>
    <col min="9736" max="9736" width="12.7109375" style="44" customWidth="1"/>
    <col min="9737" max="9737" width="18.42578125" style="44" bestFit="1" customWidth="1"/>
    <col min="9738" max="9738" width="12.5703125" style="44" customWidth="1"/>
    <col min="9739" max="9740" width="17.5703125" style="44" customWidth="1"/>
    <col min="9741" max="9741" width="12" style="44" customWidth="1"/>
    <col min="9742" max="9742" width="8.5703125" style="44"/>
    <col min="9743" max="9743" width="12" style="44" customWidth="1"/>
    <col min="9744" max="9744" width="11.42578125" style="44" customWidth="1"/>
    <col min="9745" max="9746" width="12" style="44" customWidth="1"/>
    <col min="9747" max="9982" width="8.5703125" style="44"/>
    <col min="9983" max="9983" width="13.28515625" style="44" bestFit="1" customWidth="1"/>
    <col min="9984" max="9984" width="16.28515625" style="44" customWidth="1"/>
    <col min="9985" max="9985" width="15.28515625" style="44" customWidth="1"/>
    <col min="9986" max="9986" width="14.42578125" style="44" customWidth="1"/>
    <col min="9987" max="9987" width="14.28515625" style="44" bestFit="1" customWidth="1"/>
    <col min="9988" max="9988" width="12.7109375" style="44" customWidth="1"/>
    <col min="9989" max="9989" width="17.28515625" style="44" customWidth="1"/>
    <col min="9990" max="9990" width="14.28515625" style="44" customWidth="1"/>
    <col min="9991" max="9991" width="11.7109375" style="44" customWidth="1"/>
    <col min="9992" max="9992" width="12.7109375" style="44" customWidth="1"/>
    <col min="9993" max="9993" width="18.42578125" style="44" bestFit="1" customWidth="1"/>
    <col min="9994" max="9994" width="12.5703125" style="44" customWidth="1"/>
    <col min="9995" max="9996" width="17.5703125" style="44" customWidth="1"/>
    <col min="9997" max="9997" width="12" style="44" customWidth="1"/>
    <col min="9998" max="9998" width="8.5703125" style="44"/>
    <col min="9999" max="9999" width="12" style="44" customWidth="1"/>
    <col min="10000" max="10000" width="11.42578125" style="44" customWidth="1"/>
    <col min="10001" max="10002" width="12" style="44" customWidth="1"/>
    <col min="10003" max="10238" width="8.5703125" style="44"/>
    <col min="10239" max="10239" width="13.28515625" style="44" bestFit="1" customWidth="1"/>
    <col min="10240" max="10240" width="16.28515625" style="44" customWidth="1"/>
    <col min="10241" max="10241" width="15.28515625" style="44" customWidth="1"/>
    <col min="10242" max="10242" width="14.42578125" style="44" customWidth="1"/>
    <col min="10243" max="10243" width="14.28515625" style="44" bestFit="1" customWidth="1"/>
    <col min="10244" max="10244" width="12.7109375" style="44" customWidth="1"/>
    <col min="10245" max="10245" width="17.28515625" style="44" customWidth="1"/>
    <col min="10246" max="10246" width="14.28515625" style="44" customWidth="1"/>
    <col min="10247" max="10247" width="11.7109375" style="44" customWidth="1"/>
    <col min="10248" max="10248" width="12.7109375" style="44" customWidth="1"/>
    <col min="10249" max="10249" width="18.42578125" style="44" bestFit="1" customWidth="1"/>
    <col min="10250" max="10250" width="12.5703125" style="44" customWidth="1"/>
    <col min="10251" max="10252" width="17.5703125" style="44" customWidth="1"/>
    <col min="10253" max="10253" width="12" style="44" customWidth="1"/>
    <col min="10254" max="10254" width="8.5703125" style="44"/>
    <col min="10255" max="10255" width="12" style="44" customWidth="1"/>
    <col min="10256" max="10256" width="11.42578125" style="44" customWidth="1"/>
    <col min="10257" max="10258" width="12" style="44" customWidth="1"/>
    <col min="10259" max="10494" width="8.5703125" style="44"/>
    <col min="10495" max="10495" width="13.28515625" style="44" bestFit="1" customWidth="1"/>
    <col min="10496" max="10496" width="16.28515625" style="44" customWidth="1"/>
    <col min="10497" max="10497" width="15.28515625" style="44" customWidth="1"/>
    <col min="10498" max="10498" width="14.42578125" style="44" customWidth="1"/>
    <col min="10499" max="10499" width="14.28515625" style="44" bestFit="1" customWidth="1"/>
    <col min="10500" max="10500" width="12.7109375" style="44" customWidth="1"/>
    <col min="10501" max="10501" width="17.28515625" style="44" customWidth="1"/>
    <col min="10502" max="10502" width="14.28515625" style="44" customWidth="1"/>
    <col min="10503" max="10503" width="11.7109375" style="44" customWidth="1"/>
    <col min="10504" max="10504" width="12.7109375" style="44" customWidth="1"/>
    <col min="10505" max="10505" width="18.42578125" style="44" bestFit="1" customWidth="1"/>
    <col min="10506" max="10506" width="12.5703125" style="44" customWidth="1"/>
    <col min="10507" max="10508" width="17.5703125" style="44" customWidth="1"/>
    <col min="10509" max="10509" width="12" style="44" customWidth="1"/>
    <col min="10510" max="10510" width="8.5703125" style="44"/>
    <col min="10511" max="10511" width="12" style="44" customWidth="1"/>
    <col min="10512" max="10512" width="11.42578125" style="44" customWidth="1"/>
    <col min="10513" max="10514" width="12" style="44" customWidth="1"/>
    <col min="10515" max="10750" width="8.5703125" style="44"/>
    <col min="10751" max="10751" width="13.28515625" style="44" bestFit="1" customWidth="1"/>
    <col min="10752" max="10752" width="16.28515625" style="44" customWidth="1"/>
    <col min="10753" max="10753" width="15.28515625" style="44" customWidth="1"/>
    <col min="10754" max="10754" width="14.42578125" style="44" customWidth="1"/>
    <col min="10755" max="10755" width="14.28515625" style="44" bestFit="1" customWidth="1"/>
    <col min="10756" max="10756" width="12.7109375" style="44" customWidth="1"/>
    <col min="10757" max="10757" width="17.28515625" style="44" customWidth="1"/>
    <col min="10758" max="10758" width="14.28515625" style="44" customWidth="1"/>
    <col min="10759" max="10759" width="11.7109375" style="44" customWidth="1"/>
    <col min="10760" max="10760" width="12.7109375" style="44" customWidth="1"/>
    <col min="10761" max="10761" width="18.42578125" style="44" bestFit="1" customWidth="1"/>
    <col min="10762" max="10762" width="12.5703125" style="44" customWidth="1"/>
    <col min="10763" max="10764" width="17.5703125" style="44" customWidth="1"/>
    <col min="10765" max="10765" width="12" style="44" customWidth="1"/>
    <col min="10766" max="10766" width="8.5703125" style="44"/>
    <col min="10767" max="10767" width="12" style="44" customWidth="1"/>
    <col min="10768" max="10768" width="11.42578125" style="44" customWidth="1"/>
    <col min="10769" max="10770" width="12" style="44" customWidth="1"/>
    <col min="10771" max="11006" width="8.5703125" style="44"/>
    <col min="11007" max="11007" width="13.28515625" style="44" bestFit="1" customWidth="1"/>
    <col min="11008" max="11008" width="16.28515625" style="44" customWidth="1"/>
    <col min="11009" max="11009" width="15.28515625" style="44" customWidth="1"/>
    <col min="11010" max="11010" width="14.42578125" style="44" customWidth="1"/>
    <col min="11011" max="11011" width="14.28515625" style="44" bestFit="1" customWidth="1"/>
    <col min="11012" max="11012" width="12.7109375" style="44" customWidth="1"/>
    <col min="11013" max="11013" width="17.28515625" style="44" customWidth="1"/>
    <col min="11014" max="11014" width="14.28515625" style="44" customWidth="1"/>
    <col min="11015" max="11015" width="11.7109375" style="44" customWidth="1"/>
    <col min="11016" max="11016" width="12.7109375" style="44" customWidth="1"/>
    <col min="11017" max="11017" width="18.42578125" style="44" bestFit="1" customWidth="1"/>
    <col min="11018" max="11018" width="12.5703125" style="44" customWidth="1"/>
    <col min="11019" max="11020" width="17.5703125" style="44" customWidth="1"/>
    <col min="11021" max="11021" width="12" style="44" customWidth="1"/>
    <col min="11022" max="11022" width="8.5703125" style="44"/>
    <col min="11023" max="11023" width="12" style="44" customWidth="1"/>
    <col min="11024" max="11024" width="11.42578125" style="44" customWidth="1"/>
    <col min="11025" max="11026" width="12" style="44" customWidth="1"/>
    <col min="11027" max="11262" width="8.5703125" style="44"/>
    <col min="11263" max="11263" width="13.28515625" style="44" bestFit="1" customWidth="1"/>
    <col min="11264" max="11264" width="16.28515625" style="44" customWidth="1"/>
    <col min="11265" max="11265" width="15.28515625" style="44" customWidth="1"/>
    <col min="11266" max="11266" width="14.42578125" style="44" customWidth="1"/>
    <col min="11267" max="11267" width="14.28515625" style="44" bestFit="1" customWidth="1"/>
    <col min="11268" max="11268" width="12.7109375" style="44" customWidth="1"/>
    <col min="11269" max="11269" width="17.28515625" style="44" customWidth="1"/>
    <col min="11270" max="11270" width="14.28515625" style="44" customWidth="1"/>
    <col min="11271" max="11271" width="11.7109375" style="44" customWidth="1"/>
    <col min="11272" max="11272" width="12.7109375" style="44" customWidth="1"/>
    <col min="11273" max="11273" width="18.42578125" style="44" bestFit="1" customWidth="1"/>
    <col min="11274" max="11274" width="12.5703125" style="44" customWidth="1"/>
    <col min="11275" max="11276" width="17.5703125" style="44" customWidth="1"/>
    <col min="11277" max="11277" width="12" style="44" customWidth="1"/>
    <col min="11278" max="11278" width="8.5703125" style="44"/>
    <col min="11279" max="11279" width="12" style="44" customWidth="1"/>
    <col min="11280" max="11280" width="11.42578125" style="44" customWidth="1"/>
    <col min="11281" max="11282" width="12" style="44" customWidth="1"/>
    <col min="11283" max="11518" width="8.5703125" style="44"/>
    <col min="11519" max="11519" width="13.28515625" style="44" bestFit="1" customWidth="1"/>
    <col min="11520" max="11520" width="16.28515625" style="44" customWidth="1"/>
    <col min="11521" max="11521" width="15.28515625" style="44" customWidth="1"/>
    <col min="11522" max="11522" width="14.42578125" style="44" customWidth="1"/>
    <col min="11523" max="11523" width="14.28515625" style="44" bestFit="1" customWidth="1"/>
    <col min="11524" max="11524" width="12.7109375" style="44" customWidth="1"/>
    <col min="11525" max="11525" width="17.28515625" style="44" customWidth="1"/>
    <col min="11526" max="11526" width="14.28515625" style="44" customWidth="1"/>
    <col min="11527" max="11527" width="11.7109375" style="44" customWidth="1"/>
    <col min="11528" max="11528" width="12.7109375" style="44" customWidth="1"/>
    <col min="11529" max="11529" width="18.42578125" style="44" bestFit="1" customWidth="1"/>
    <col min="11530" max="11530" width="12.5703125" style="44" customWidth="1"/>
    <col min="11531" max="11532" width="17.5703125" style="44" customWidth="1"/>
    <col min="11533" max="11533" width="12" style="44" customWidth="1"/>
    <col min="11534" max="11534" width="8.5703125" style="44"/>
    <col min="11535" max="11535" width="12" style="44" customWidth="1"/>
    <col min="11536" max="11536" width="11.42578125" style="44" customWidth="1"/>
    <col min="11537" max="11538" width="12" style="44" customWidth="1"/>
    <col min="11539" max="11774" width="8.5703125" style="44"/>
    <col min="11775" max="11775" width="13.28515625" style="44" bestFit="1" customWidth="1"/>
    <col min="11776" max="11776" width="16.28515625" style="44" customWidth="1"/>
    <col min="11777" max="11777" width="15.28515625" style="44" customWidth="1"/>
    <col min="11778" max="11778" width="14.42578125" style="44" customWidth="1"/>
    <col min="11779" max="11779" width="14.28515625" style="44" bestFit="1" customWidth="1"/>
    <col min="11780" max="11780" width="12.7109375" style="44" customWidth="1"/>
    <col min="11781" max="11781" width="17.28515625" style="44" customWidth="1"/>
    <col min="11782" max="11782" width="14.28515625" style="44" customWidth="1"/>
    <col min="11783" max="11783" width="11.7109375" style="44" customWidth="1"/>
    <col min="11784" max="11784" width="12.7109375" style="44" customWidth="1"/>
    <col min="11785" max="11785" width="18.42578125" style="44" bestFit="1" customWidth="1"/>
    <col min="11786" max="11786" width="12.5703125" style="44" customWidth="1"/>
    <col min="11787" max="11788" width="17.5703125" style="44" customWidth="1"/>
    <col min="11789" max="11789" width="12" style="44" customWidth="1"/>
    <col min="11790" max="11790" width="8.5703125" style="44"/>
    <col min="11791" max="11791" width="12" style="44" customWidth="1"/>
    <col min="11792" max="11792" width="11.42578125" style="44" customWidth="1"/>
    <col min="11793" max="11794" width="12" style="44" customWidth="1"/>
    <col min="11795" max="12030" width="8.5703125" style="44"/>
    <col min="12031" max="12031" width="13.28515625" style="44" bestFit="1" customWidth="1"/>
    <col min="12032" max="12032" width="16.28515625" style="44" customWidth="1"/>
    <col min="12033" max="12033" width="15.28515625" style="44" customWidth="1"/>
    <col min="12034" max="12034" width="14.42578125" style="44" customWidth="1"/>
    <col min="12035" max="12035" width="14.28515625" style="44" bestFit="1" customWidth="1"/>
    <col min="12036" max="12036" width="12.7109375" style="44" customWidth="1"/>
    <col min="12037" max="12037" width="17.28515625" style="44" customWidth="1"/>
    <col min="12038" max="12038" width="14.28515625" style="44" customWidth="1"/>
    <col min="12039" max="12039" width="11.7109375" style="44" customWidth="1"/>
    <col min="12040" max="12040" width="12.7109375" style="44" customWidth="1"/>
    <col min="12041" max="12041" width="18.42578125" style="44" bestFit="1" customWidth="1"/>
    <col min="12042" max="12042" width="12.5703125" style="44" customWidth="1"/>
    <col min="12043" max="12044" width="17.5703125" style="44" customWidth="1"/>
    <col min="12045" max="12045" width="12" style="44" customWidth="1"/>
    <col min="12046" max="12046" width="8.5703125" style="44"/>
    <col min="12047" max="12047" width="12" style="44" customWidth="1"/>
    <col min="12048" max="12048" width="11.42578125" style="44" customWidth="1"/>
    <col min="12049" max="12050" width="12" style="44" customWidth="1"/>
    <col min="12051" max="12286" width="8.5703125" style="44"/>
    <col min="12287" max="12287" width="13.28515625" style="44" bestFit="1" customWidth="1"/>
    <col min="12288" max="12288" width="16.28515625" style="44" customWidth="1"/>
    <col min="12289" max="12289" width="15.28515625" style="44" customWidth="1"/>
    <col min="12290" max="12290" width="14.42578125" style="44" customWidth="1"/>
    <col min="12291" max="12291" width="14.28515625" style="44" bestFit="1" customWidth="1"/>
    <col min="12292" max="12292" width="12.7109375" style="44" customWidth="1"/>
    <col min="12293" max="12293" width="17.28515625" style="44" customWidth="1"/>
    <col min="12294" max="12294" width="14.28515625" style="44" customWidth="1"/>
    <col min="12295" max="12295" width="11.7109375" style="44" customWidth="1"/>
    <col min="12296" max="12296" width="12.7109375" style="44" customWidth="1"/>
    <col min="12297" max="12297" width="18.42578125" style="44" bestFit="1" customWidth="1"/>
    <col min="12298" max="12298" width="12.5703125" style="44" customWidth="1"/>
    <col min="12299" max="12300" width="17.5703125" style="44" customWidth="1"/>
    <col min="12301" max="12301" width="12" style="44" customWidth="1"/>
    <col min="12302" max="12302" width="8.5703125" style="44"/>
    <col min="12303" max="12303" width="12" style="44" customWidth="1"/>
    <col min="12304" max="12304" width="11.42578125" style="44" customWidth="1"/>
    <col min="12305" max="12306" width="12" style="44" customWidth="1"/>
    <col min="12307" max="12542" width="8.5703125" style="44"/>
    <col min="12543" max="12543" width="13.28515625" style="44" bestFit="1" customWidth="1"/>
    <col min="12544" max="12544" width="16.28515625" style="44" customWidth="1"/>
    <col min="12545" max="12545" width="15.28515625" style="44" customWidth="1"/>
    <col min="12546" max="12546" width="14.42578125" style="44" customWidth="1"/>
    <col min="12547" max="12547" width="14.28515625" style="44" bestFit="1" customWidth="1"/>
    <col min="12548" max="12548" width="12.7109375" style="44" customWidth="1"/>
    <col min="12549" max="12549" width="17.28515625" style="44" customWidth="1"/>
    <col min="12550" max="12550" width="14.28515625" style="44" customWidth="1"/>
    <col min="12551" max="12551" width="11.7109375" style="44" customWidth="1"/>
    <col min="12552" max="12552" width="12.7109375" style="44" customWidth="1"/>
    <col min="12553" max="12553" width="18.42578125" style="44" bestFit="1" customWidth="1"/>
    <col min="12554" max="12554" width="12.5703125" style="44" customWidth="1"/>
    <col min="12555" max="12556" width="17.5703125" style="44" customWidth="1"/>
    <col min="12557" max="12557" width="12" style="44" customWidth="1"/>
    <col min="12558" max="12558" width="8.5703125" style="44"/>
    <col min="12559" max="12559" width="12" style="44" customWidth="1"/>
    <col min="12560" max="12560" width="11.42578125" style="44" customWidth="1"/>
    <col min="12561" max="12562" width="12" style="44" customWidth="1"/>
    <col min="12563" max="12798" width="8.5703125" style="44"/>
    <col min="12799" max="12799" width="13.28515625" style="44" bestFit="1" customWidth="1"/>
    <col min="12800" max="12800" width="16.28515625" style="44" customWidth="1"/>
    <col min="12801" max="12801" width="15.28515625" style="44" customWidth="1"/>
    <col min="12802" max="12802" width="14.42578125" style="44" customWidth="1"/>
    <col min="12803" max="12803" width="14.28515625" style="44" bestFit="1" customWidth="1"/>
    <col min="12804" max="12804" width="12.7109375" style="44" customWidth="1"/>
    <col min="12805" max="12805" width="17.28515625" style="44" customWidth="1"/>
    <col min="12806" max="12806" width="14.28515625" style="44" customWidth="1"/>
    <col min="12807" max="12807" width="11.7109375" style="44" customWidth="1"/>
    <col min="12808" max="12808" width="12.7109375" style="44" customWidth="1"/>
    <col min="12809" max="12809" width="18.42578125" style="44" bestFit="1" customWidth="1"/>
    <col min="12810" max="12810" width="12.5703125" style="44" customWidth="1"/>
    <col min="12811" max="12812" width="17.5703125" style="44" customWidth="1"/>
    <col min="12813" max="12813" width="12" style="44" customWidth="1"/>
    <col min="12814" max="12814" width="8.5703125" style="44"/>
    <col min="12815" max="12815" width="12" style="44" customWidth="1"/>
    <col min="12816" max="12816" width="11.42578125" style="44" customWidth="1"/>
    <col min="12817" max="12818" width="12" style="44" customWidth="1"/>
    <col min="12819" max="13054" width="8.5703125" style="44"/>
    <col min="13055" max="13055" width="13.28515625" style="44" bestFit="1" customWidth="1"/>
    <col min="13056" max="13056" width="16.28515625" style="44" customWidth="1"/>
    <col min="13057" max="13057" width="15.28515625" style="44" customWidth="1"/>
    <col min="13058" max="13058" width="14.42578125" style="44" customWidth="1"/>
    <col min="13059" max="13059" width="14.28515625" style="44" bestFit="1" customWidth="1"/>
    <col min="13060" max="13060" width="12.7109375" style="44" customWidth="1"/>
    <col min="13061" max="13061" width="17.28515625" style="44" customWidth="1"/>
    <col min="13062" max="13062" width="14.28515625" style="44" customWidth="1"/>
    <col min="13063" max="13063" width="11.7109375" style="44" customWidth="1"/>
    <col min="13064" max="13064" width="12.7109375" style="44" customWidth="1"/>
    <col min="13065" max="13065" width="18.42578125" style="44" bestFit="1" customWidth="1"/>
    <col min="13066" max="13066" width="12.5703125" style="44" customWidth="1"/>
    <col min="13067" max="13068" width="17.5703125" style="44" customWidth="1"/>
    <col min="13069" max="13069" width="12" style="44" customWidth="1"/>
    <col min="13070" max="13070" width="8.5703125" style="44"/>
    <col min="13071" max="13071" width="12" style="44" customWidth="1"/>
    <col min="13072" max="13072" width="11.42578125" style="44" customWidth="1"/>
    <col min="13073" max="13074" width="12" style="44" customWidth="1"/>
    <col min="13075" max="13310" width="8.5703125" style="44"/>
    <col min="13311" max="13311" width="13.28515625" style="44" bestFit="1" customWidth="1"/>
    <col min="13312" max="13312" width="16.28515625" style="44" customWidth="1"/>
    <col min="13313" max="13313" width="15.28515625" style="44" customWidth="1"/>
    <col min="13314" max="13314" width="14.42578125" style="44" customWidth="1"/>
    <col min="13315" max="13315" width="14.28515625" style="44" bestFit="1" customWidth="1"/>
    <col min="13316" max="13316" width="12.7109375" style="44" customWidth="1"/>
    <col min="13317" max="13317" width="17.28515625" style="44" customWidth="1"/>
    <col min="13318" max="13318" width="14.28515625" style="44" customWidth="1"/>
    <col min="13319" max="13319" width="11.7109375" style="44" customWidth="1"/>
    <col min="13320" max="13320" width="12.7109375" style="44" customWidth="1"/>
    <col min="13321" max="13321" width="18.42578125" style="44" bestFit="1" customWidth="1"/>
    <col min="13322" max="13322" width="12.5703125" style="44" customWidth="1"/>
    <col min="13323" max="13324" width="17.5703125" style="44" customWidth="1"/>
    <col min="13325" max="13325" width="12" style="44" customWidth="1"/>
    <col min="13326" max="13326" width="8.5703125" style="44"/>
    <col min="13327" max="13327" width="12" style="44" customWidth="1"/>
    <col min="13328" max="13328" width="11.42578125" style="44" customWidth="1"/>
    <col min="13329" max="13330" width="12" style="44" customWidth="1"/>
    <col min="13331" max="13566" width="8.5703125" style="44"/>
    <col min="13567" max="13567" width="13.28515625" style="44" bestFit="1" customWidth="1"/>
    <col min="13568" max="13568" width="16.28515625" style="44" customWidth="1"/>
    <col min="13569" max="13569" width="15.28515625" style="44" customWidth="1"/>
    <col min="13570" max="13570" width="14.42578125" style="44" customWidth="1"/>
    <col min="13571" max="13571" width="14.28515625" style="44" bestFit="1" customWidth="1"/>
    <col min="13572" max="13572" width="12.7109375" style="44" customWidth="1"/>
    <col min="13573" max="13573" width="17.28515625" style="44" customWidth="1"/>
    <col min="13574" max="13574" width="14.28515625" style="44" customWidth="1"/>
    <col min="13575" max="13575" width="11.7109375" style="44" customWidth="1"/>
    <col min="13576" max="13576" width="12.7109375" style="44" customWidth="1"/>
    <col min="13577" max="13577" width="18.42578125" style="44" bestFit="1" customWidth="1"/>
    <col min="13578" max="13578" width="12.5703125" style="44" customWidth="1"/>
    <col min="13579" max="13580" width="17.5703125" style="44" customWidth="1"/>
    <col min="13581" max="13581" width="12" style="44" customWidth="1"/>
    <col min="13582" max="13582" width="8.5703125" style="44"/>
    <col min="13583" max="13583" width="12" style="44" customWidth="1"/>
    <col min="13584" max="13584" width="11.42578125" style="44" customWidth="1"/>
    <col min="13585" max="13586" width="12" style="44" customWidth="1"/>
    <col min="13587" max="13822" width="8.5703125" style="44"/>
    <col min="13823" max="13823" width="13.28515625" style="44" bestFit="1" customWidth="1"/>
    <col min="13824" max="13824" width="16.28515625" style="44" customWidth="1"/>
    <col min="13825" max="13825" width="15.28515625" style="44" customWidth="1"/>
    <col min="13826" max="13826" width="14.42578125" style="44" customWidth="1"/>
    <col min="13827" max="13827" width="14.28515625" style="44" bestFit="1" customWidth="1"/>
    <col min="13828" max="13828" width="12.7109375" style="44" customWidth="1"/>
    <col min="13829" max="13829" width="17.28515625" style="44" customWidth="1"/>
    <col min="13830" max="13830" width="14.28515625" style="44" customWidth="1"/>
    <col min="13831" max="13831" width="11.7109375" style="44" customWidth="1"/>
    <col min="13832" max="13832" width="12.7109375" style="44" customWidth="1"/>
    <col min="13833" max="13833" width="18.42578125" style="44" bestFit="1" customWidth="1"/>
    <col min="13834" max="13834" width="12.5703125" style="44" customWidth="1"/>
    <col min="13835" max="13836" width="17.5703125" style="44" customWidth="1"/>
    <col min="13837" max="13837" width="12" style="44" customWidth="1"/>
    <col min="13838" max="13838" width="8.5703125" style="44"/>
    <col min="13839" max="13839" width="12" style="44" customWidth="1"/>
    <col min="13840" max="13840" width="11.42578125" style="44" customWidth="1"/>
    <col min="13841" max="13842" width="12" style="44" customWidth="1"/>
    <col min="13843" max="14078" width="8.5703125" style="44"/>
    <col min="14079" max="14079" width="13.28515625" style="44" bestFit="1" customWidth="1"/>
    <col min="14080" max="14080" width="16.28515625" style="44" customWidth="1"/>
    <col min="14081" max="14081" width="15.28515625" style="44" customWidth="1"/>
    <col min="14082" max="14082" width="14.42578125" style="44" customWidth="1"/>
    <col min="14083" max="14083" width="14.28515625" style="44" bestFit="1" customWidth="1"/>
    <col min="14084" max="14084" width="12.7109375" style="44" customWidth="1"/>
    <col min="14085" max="14085" width="17.28515625" style="44" customWidth="1"/>
    <col min="14086" max="14086" width="14.28515625" style="44" customWidth="1"/>
    <col min="14087" max="14087" width="11.7109375" style="44" customWidth="1"/>
    <col min="14088" max="14088" width="12.7109375" style="44" customWidth="1"/>
    <col min="14089" max="14089" width="18.42578125" style="44" bestFit="1" customWidth="1"/>
    <col min="14090" max="14090" width="12.5703125" style="44" customWidth="1"/>
    <col min="14091" max="14092" width="17.5703125" style="44" customWidth="1"/>
    <col min="14093" max="14093" width="12" style="44" customWidth="1"/>
    <col min="14094" max="14094" width="8.5703125" style="44"/>
    <col min="14095" max="14095" width="12" style="44" customWidth="1"/>
    <col min="14096" max="14096" width="11.42578125" style="44" customWidth="1"/>
    <col min="14097" max="14098" width="12" style="44" customWidth="1"/>
    <col min="14099" max="14334" width="8.5703125" style="44"/>
    <col min="14335" max="14335" width="13.28515625" style="44" bestFit="1" customWidth="1"/>
    <col min="14336" max="14336" width="16.28515625" style="44" customWidth="1"/>
    <col min="14337" max="14337" width="15.28515625" style="44" customWidth="1"/>
    <col min="14338" max="14338" width="14.42578125" style="44" customWidth="1"/>
    <col min="14339" max="14339" width="14.28515625" style="44" bestFit="1" customWidth="1"/>
    <col min="14340" max="14340" width="12.7109375" style="44" customWidth="1"/>
    <col min="14341" max="14341" width="17.28515625" style="44" customWidth="1"/>
    <col min="14342" max="14342" width="14.28515625" style="44" customWidth="1"/>
    <col min="14343" max="14343" width="11.7109375" style="44" customWidth="1"/>
    <col min="14344" max="14344" width="12.7109375" style="44" customWidth="1"/>
    <col min="14345" max="14345" width="18.42578125" style="44" bestFit="1" customWidth="1"/>
    <col min="14346" max="14346" width="12.5703125" style="44" customWidth="1"/>
    <col min="14347" max="14348" width="17.5703125" style="44" customWidth="1"/>
    <col min="14349" max="14349" width="12" style="44" customWidth="1"/>
    <col min="14350" max="14350" width="8.5703125" style="44"/>
    <col min="14351" max="14351" width="12" style="44" customWidth="1"/>
    <col min="14352" max="14352" width="11.42578125" style="44" customWidth="1"/>
    <col min="14353" max="14354" width="12" style="44" customWidth="1"/>
    <col min="14355" max="14590" width="8.5703125" style="44"/>
    <col min="14591" max="14591" width="13.28515625" style="44" bestFit="1" customWidth="1"/>
    <col min="14592" max="14592" width="16.28515625" style="44" customWidth="1"/>
    <col min="14593" max="14593" width="15.28515625" style="44" customWidth="1"/>
    <col min="14594" max="14594" width="14.42578125" style="44" customWidth="1"/>
    <col min="14595" max="14595" width="14.28515625" style="44" bestFit="1" customWidth="1"/>
    <col min="14596" max="14596" width="12.7109375" style="44" customWidth="1"/>
    <col min="14597" max="14597" width="17.28515625" style="44" customWidth="1"/>
    <col min="14598" max="14598" width="14.28515625" style="44" customWidth="1"/>
    <col min="14599" max="14599" width="11.7109375" style="44" customWidth="1"/>
    <col min="14600" max="14600" width="12.7109375" style="44" customWidth="1"/>
    <col min="14601" max="14601" width="18.42578125" style="44" bestFit="1" customWidth="1"/>
    <col min="14602" max="14602" width="12.5703125" style="44" customWidth="1"/>
    <col min="14603" max="14604" width="17.5703125" style="44" customWidth="1"/>
    <col min="14605" max="14605" width="12" style="44" customWidth="1"/>
    <col min="14606" max="14606" width="8.5703125" style="44"/>
    <col min="14607" max="14607" width="12" style="44" customWidth="1"/>
    <col min="14608" max="14608" width="11.42578125" style="44" customWidth="1"/>
    <col min="14609" max="14610" width="12" style="44" customWidth="1"/>
    <col min="14611" max="14846" width="8.5703125" style="44"/>
    <col min="14847" max="14847" width="13.28515625" style="44" bestFit="1" customWidth="1"/>
    <col min="14848" max="14848" width="16.28515625" style="44" customWidth="1"/>
    <col min="14849" max="14849" width="15.28515625" style="44" customWidth="1"/>
    <col min="14850" max="14850" width="14.42578125" style="44" customWidth="1"/>
    <col min="14851" max="14851" width="14.28515625" style="44" bestFit="1" customWidth="1"/>
    <col min="14852" max="14852" width="12.7109375" style="44" customWidth="1"/>
    <col min="14853" max="14853" width="17.28515625" style="44" customWidth="1"/>
    <col min="14854" max="14854" width="14.28515625" style="44" customWidth="1"/>
    <col min="14855" max="14855" width="11.7109375" style="44" customWidth="1"/>
    <col min="14856" max="14856" width="12.7109375" style="44" customWidth="1"/>
    <col min="14857" max="14857" width="18.42578125" style="44" bestFit="1" customWidth="1"/>
    <col min="14858" max="14858" width="12.5703125" style="44" customWidth="1"/>
    <col min="14859" max="14860" width="17.5703125" style="44" customWidth="1"/>
    <col min="14861" max="14861" width="12" style="44" customWidth="1"/>
    <col min="14862" max="14862" width="8.5703125" style="44"/>
    <col min="14863" max="14863" width="12" style="44" customWidth="1"/>
    <col min="14864" max="14864" width="11.42578125" style="44" customWidth="1"/>
    <col min="14865" max="14866" width="12" style="44" customWidth="1"/>
    <col min="14867" max="15102" width="8.5703125" style="44"/>
    <col min="15103" max="15103" width="13.28515625" style="44" bestFit="1" customWidth="1"/>
    <col min="15104" max="15104" width="16.28515625" style="44" customWidth="1"/>
    <col min="15105" max="15105" width="15.28515625" style="44" customWidth="1"/>
    <col min="15106" max="15106" width="14.42578125" style="44" customWidth="1"/>
    <col min="15107" max="15107" width="14.28515625" style="44" bestFit="1" customWidth="1"/>
    <col min="15108" max="15108" width="12.7109375" style="44" customWidth="1"/>
    <col min="15109" max="15109" width="17.28515625" style="44" customWidth="1"/>
    <col min="15110" max="15110" width="14.28515625" style="44" customWidth="1"/>
    <col min="15111" max="15111" width="11.7109375" style="44" customWidth="1"/>
    <col min="15112" max="15112" width="12.7109375" style="44" customWidth="1"/>
    <col min="15113" max="15113" width="18.42578125" style="44" bestFit="1" customWidth="1"/>
    <col min="15114" max="15114" width="12.5703125" style="44" customWidth="1"/>
    <col min="15115" max="15116" width="17.5703125" style="44" customWidth="1"/>
    <col min="15117" max="15117" width="12" style="44" customWidth="1"/>
    <col min="15118" max="15118" width="8.5703125" style="44"/>
    <col min="15119" max="15119" width="12" style="44" customWidth="1"/>
    <col min="15120" max="15120" width="11.42578125" style="44" customWidth="1"/>
    <col min="15121" max="15122" width="12" style="44" customWidth="1"/>
    <col min="15123" max="15358" width="8.5703125" style="44"/>
    <col min="15359" max="15359" width="13.28515625" style="44" bestFit="1" customWidth="1"/>
    <col min="15360" max="15360" width="16.28515625" style="44" customWidth="1"/>
    <col min="15361" max="15361" width="15.28515625" style="44" customWidth="1"/>
    <col min="15362" max="15362" width="14.42578125" style="44" customWidth="1"/>
    <col min="15363" max="15363" width="14.28515625" style="44" bestFit="1" customWidth="1"/>
    <col min="15364" max="15364" width="12.7109375" style="44" customWidth="1"/>
    <col min="15365" max="15365" width="17.28515625" style="44" customWidth="1"/>
    <col min="15366" max="15366" width="14.28515625" style="44" customWidth="1"/>
    <col min="15367" max="15367" width="11.7109375" style="44" customWidth="1"/>
    <col min="15368" max="15368" width="12.7109375" style="44" customWidth="1"/>
    <col min="15369" max="15369" width="18.42578125" style="44" bestFit="1" customWidth="1"/>
    <col min="15370" max="15370" width="12.5703125" style="44" customWidth="1"/>
    <col min="15371" max="15372" width="17.5703125" style="44" customWidth="1"/>
    <col min="15373" max="15373" width="12" style="44" customWidth="1"/>
    <col min="15374" max="15374" width="8.5703125" style="44"/>
    <col min="15375" max="15375" width="12" style="44" customWidth="1"/>
    <col min="15376" max="15376" width="11.42578125" style="44" customWidth="1"/>
    <col min="15377" max="15378" width="12" style="44" customWidth="1"/>
    <col min="15379" max="15614" width="8.5703125" style="44"/>
    <col min="15615" max="15615" width="13.28515625" style="44" bestFit="1" customWidth="1"/>
    <col min="15616" max="15616" width="16.28515625" style="44" customWidth="1"/>
    <col min="15617" max="15617" width="15.28515625" style="44" customWidth="1"/>
    <col min="15618" max="15618" width="14.42578125" style="44" customWidth="1"/>
    <col min="15619" max="15619" width="14.28515625" style="44" bestFit="1" customWidth="1"/>
    <col min="15620" max="15620" width="12.7109375" style="44" customWidth="1"/>
    <col min="15621" max="15621" width="17.28515625" style="44" customWidth="1"/>
    <col min="15622" max="15622" width="14.28515625" style="44" customWidth="1"/>
    <col min="15623" max="15623" width="11.7109375" style="44" customWidth="1"/>
    <col min="15624" max="15624" width="12.7109375" style="44" customWidth="1"/>
    <col min="15625" max="15625" width="18.42578125" style="44" bestFit="1" customWidth="1"/>
    <col min="15626" max="15626" width="12.5703125" style="44" customWidth="1"/>
    <col min="15627" max="15628" width="17.5703125" style="44" customWidth="1"/>
    <col min="15629" max="15629" width="12" style="44" customWidth="1"/>
    <col min="15630" max="15630" width="8.5703125" style="44"/>
    <col min="15631" max="15631" width="12" style="44" customWidth="1"/>
    <col min="15632" max="15632" width="11.42578125" style="44" customWidth="1"/>
    <col min="15633" max="15634" width="12" style="44" customWidth="1"/>
    <col min="15635" max="15870" width="8.5703125" style="44"/>
    <col min="15871" max="15871" width="13.28515625" style="44" bestFit="1" customWidth="1"/>
    <col min="15872" max="15872" width="16.28515625" style="44" customWidth="1"/>
    <col min="15873" max="15873" width="15.28515625" style="44" customWidth="1"/>
    <col min="15874" max="15874" width="14.42578125" style="44" customWidth="1"/>
    <col min="15875" max="15875" width="14.28515625" style="44" bestFit="1" customWidth="1"/>
    <col min="15876" max="15876" width="12.7109375" style="44" customWidth="1"/>
    <col min="15877" max="15877" width="17.28515625" style="44" customWidth="1"/>
    <col min="15878" max="15878" width="14.28515625" style="44" customWidth="1"/>
    <col min="15879" max="15879" width="11.7109375" style="44" customWidth="1"/>
    <col min="15880" max="15880" width="12.7109375" style="44" customWidth="1"/>
    <col min="15881" max="15881" width="18.42578125" style="44" bestFit="1" customWidth="1"/>
    <col min="15882" max="15882" width="12.5703125" style="44" customWidth="1"/>
    <col min="15883" max="15884" width="17.5703125" style="44" customWidth="1"/>
    <col min="15885" max="15885" width="12" style="44" customWidth="1"/>
    <col min="15886" max="15886" width="8.5703125" style="44"/>
    <col min="15887" max="15887" width="12" style="44" customWidth="1"/>
    <col min="15888" max="15888" width="11.42578125" style="44" customWidth="1"/>
    <col min="15889" max="15890" width="12" style="44" customWidth="1"/>
    <col min="15891" max="16126" width="8.5703125" style="44"/>
    <col min="16127" max="16127" width="13.28515625" style="44" bestFit="1" customWidth="1"/>
    <col min="16128" max="16128" width="16.28515625" style="44" customWidth="1"/>
    <col min="16129" max="16129" width="15.28515625" style="44" customWidth="1"/>
    <col min="16130" max="16130" width="14.42578125" style="44" customWidth="1"/>
    <col min="16131" max="16131" width="14.28515625" style="44" bestFit="1" customWidth="1"/>
    <col min="16132" max="16132" width="12.7109375" style="44" customWidth="1"/>
    <col min="16133" max="16133" width="17.28515625" style="44" customWidth="1"/>
    <col min="16134" max="16134" width="14.28515625" style="44" customWidth="1"/>
    <col min="16135" max="16135" width="11.7109375" style="44" customWidth="1"/>
    <col min="16136" max="16136" width="12.7109375" style="44" customWidth="1"/>
    <col min="16137" max="16137" width="18.42578125" style="44" bestFit="1" customWidth="1"/>
    <col min="16138" max="16138" width="12.5703125" style="44" customWidth="1"/>
    <col min="16139" max="16140" width="17.5703125" style="44" customWidth="1"/>
    <col min="16141" max="16141" width="12" style="44" customWidth="1"/>
    <col min="16142" max="16142" width="8.5703125" style="44"/>
    <col min="16143" max="16143" width="12" style="44" customWidth="1"/>
    <col min="16144" max="16144" width="11.42578125" style="44" customWidth="1"/>
    <col min="16145" max="16146" width="12" style="44" customWidth="1"/>
    <col min="16147" max="16384" width="8.5703125" style="44"/>
  </cols>
  <sheetData>
    <row r="1" spans="1:15" ht="14.25" customHeight="1" x14ac:dyDescent="0.3">
      <c r="A1" s="512" t="s">
        <v>0</v>
      </c>
      <c r="B1" s="513"/>
      <c r="C1" s="513"/>
      <c r="D1" s="85"/>
      <c r="E1" s="86"/>
      <c r="F1" s="87"/>
      <c r="H1" s="483" t="s">
        <v>1</v>
      </c>
      <c r="I1" s="484"/>
      <c r="J1" s="484"/>
      <c r="K1" s="485"/>
      <c r="L1" s="79"/>
    </row>
    <row r="2" spans="1:15" ht="12.75" customHeight="1" x14ac:dyDescent="0.3">
      <c r="A2" s="514" t="s">
        <v>2</v>
      </c>
      <c r="B2" s="515"/>
      <c r="C2" s="515"/>
      <c r="D2" s="88"/>
      <c r="E2" s="89"/>
      <c r="F2" s="90"/>
      <c r="H2" s="486" t="s">
        <v>289</v>
      </c>
      <c r="I2" s="487"/>
      <c r="J2" s="487"/>
      <c r="K2" s="488"/>
    </row>
    <row r="3" spans="1:15" ht="19.5" customHeight="1" thickBot="1" x14ac:dyDescent="0.35">
      <c r="A3" s="516" t="s">
        <v>3</v>
      </c>
      <c r="B3" s="517" t="s">
        <v>4</v>
      </c>
      <c r="C3" s="517" t="s">
        <v>4</v>
      </c>
      <c r="D3" s="91"/>
      <c r="E3" s="92"/>
      <c r="F3" s="93"/>
      <c r="H3" s="489"/>
      <c r="I3" s="490"/>
      <c r="J3" s="490"/>
      <c r="K3" s="491"/>
    </row>
    <row r="4" spans="1:15" ht="16.5" customHeight="1" x14ac:dyDescent="0.3">
      <c r="A4" s="56"/>
      <c r="B4" s="56"/>
      <c r="C4" s="56"/>
      <c r="D4" s="56"/>
      <c r="E4" s="56"/>
      <c r="F4" s="56"/>
      <c r="G4" s="56"/>
      <c r="H4" s="58"/>
      <c r="I4" s="58"/>
      <c r="J4" s="58"/>
      <c r="K4" s="58"/>
      <c r="L4" s="58"/>
    </row>
    <row r="5" spans="1:15" ht="19.5" customHeight="1" x14ac:dyDescent="0.3">
      <c r="A5" s="522" t="s">
        <v>205</v>
      </c>
      <c r="B5" s="522"/>
      <c r="C5" s="522"/>
      <c r="D5" s="522"/>
      <c r="E5" s="522"/>
      <c r="F5" s="522"/>
      <c r="G5" s="522"/>
      <c r="H5" s="522"/>
      <c r="I5" s="522"/>
      <c r="J5" s="522"/>
      <c r="K5" s="522"/>
      <c r="L5" s="83"/>
    </row>
    <row r="6" spans="1:15" ht="95.25" customHeight="1" x14ac:dyDescent="0.3">
      <c r="A6" s="492" t="s">
        <v>5</v>
      </c>
      <c r="B6" s="59" t="s">
        <v>6</v>
      </c>
      <c r="C6" s="59" t="s">
        <v>204</v>
      </c>
      <c r="D6" s="424" t="s">
        <v>160</v>
      </c>
      <c r="E6" s="64"/>
      <c r="F6" s="59"/>
      <c r="G6" s="59" t="s">
        <v>25</v>
      </c>
      <c r="H6" s="59" t="s">
        <v>80</v>
      </c>
      <c r="I6" s="94" t="s">
        <v>26</v>
      </c>
      <c r="J6" s="96" t="s">
        <v>37</v>
      </c>
      <c r="K6" s="96" t="s">
        <v>38</v>
      </c>
    </row>
    <row r="7" spans="1:15" ht="18" customHeight="1" x14ac:dyDescent="0.3">
      <c r="A7" s="492"/>
      <c r="B7" s="61" t="s">
        <v>77</v>
      </c>
      <c r="C7" s="62">
        <v>63807.87</v>
      </c>
      <c r="D7" s="362">
        <f>49.08*13</f>
        <v>638.04</v>
      </c>
      <c r="E7" s="64"/>
      <c r="F7" s="363"/>
      <c r="G7" s="65">
        <f>+C7+D7</f>
        <v>64445.91</v>
      </c>
      <c r="H7" s="66">
        <f>G7*38.38%</f>
        <v>24734.340258000004</v>
      </c>
      <c r="I7" s="67">
        <f>+ROUND(+G7+H7,2)</f>
        <v>89180.25</v>
      </c>
      <c r="J7" s="97">
        <v>1</v>
      </c>
      <c r="K7" s="107">
        <f>+ROUND(I7*J7,2)</f>
        <v>89180.25</v>
      </c>
    </row>
    <row r="8" spans="1:15" ht="18" customHeight="1" x14ac:dyDescent="0.3">
      <c r="A8" s="492"/>
      <c r="B8" s="61" t="s">
        <v>8</v>
      </c>
      <c r="C8" s="62">
        <v>50005.77</v>
      </c>
      <c r="D8" s="425">
        <f>38.47*13</f>
        <v>500.11</v>
      </c>
      <c r="E8" s="64"/>
      <c r="F8" s="363"/>
      <c r="G8" s="65">
        <f>+C8+D8</f>
        <v>50505.88</v>
      </c>
      <c r="H8" s="66">
        <f>G8*38.38%</f>
        <v>19384.156744</v>
      </c>
      <c r="I8" s="67">
        <f>+ROUND(+G8+H8,2)</f>
        <v>69890.039999999994</v>
      </c>
      <c r="J8" s="97">
        <v>2</v>
      </c>
      <c r="K8" s="107">
        <f>+ROUND(I8*J8,2)</f>
        <v>139780.07999999999</v>
      </c>
      <c r="M8" s="99"/>
      <c r="O8" s="52"/>
    </row>
    <row r="9" spans="1:15" ht="14.25" customHeight="1" x14ac:dyDescent="0.3">
      <c r="A9" s="71"/>
      <c r="B9" s="72"/>
      <c r="C9" s="108"/>
      <c r="D9" s="108"/>
      <c r="E9" s="108"/>
      <c r="F9" s="108"/>
      <c r="G9" s="108"/>
      <c r="H9" s="108"/>
      <c r="I9" s="108"/>
      <c r="J9" s="109"/>
      <c r="K9" s="108"/>
      <c r="M9" s="99"/>
      <c r="N9" s="52"/>
      <c r="O9" s="52"/>
    </row>
    <row r="10" spans="1:15" ht="121.5" customHeight="1" x14ac:dyDescent="0.3">
      <c r="A10" s="492" t="s">
        <v>9</v>
      </c>
      <c r="B10" s="74"/>
      <c r="C10" s="59" t="s">
        <v>134</v>
      </c>
      <c r="D10" s="59" t="s">
        <v>160</v>
      </c>
      <c r="E10" s="59" t="s">
        <v>27</v>
      </c>
      <c r="F10" s="59" t="s">
        <v>28</v>
      </c>
      <c r="G10" s="59" t="s">
        <v>10</v>
      </c>
      <c r="H10" s="59" t="s">
        <v>29</v>
      </c>
      <c r="I10" s="360" t="s">
        <v>26</v>
      </c>
      <c r="J10" s="96" t="s">
        <v>37</v>
      </c>
      <c r="K10" s="96" t="s">
        <v>38</v>
      </c>
      <c r="O10" s="52"/>
    </row>
    <row r="11" spans="1:15" ht="15.75" customHeight="1" x14ac:dyDescent="0.3">
      <c r="A11" s="492"/>
      <c r="B11" s="235" t="s">
        <v>168</v>
      </c>
      <c r="C11" s="365">
        <f>34634.49/12*13</f>
        <v>37520.697500000002</v>
      </c>
      <c r="D11" s="365">
        <f>28.86*13</f>
        <v>375.18</v>
      </c>
      <c r="E11" s="365"/>
      <c r="F11" s="365"/>
      <c r="G11" s="365">
        <f>+C11+D11+E11+F11</f>
        <v>37895.877500000002</v>
      </c>
      <c r="H11" s="365">
        <f>+(C11+D11+E11)*38.38%+(F11*32.7%)</f>
        <v>14544.437784500002</v>
      </c>
      <c r="I11" s="364" t="str">
        <f>+IF(E11&lt;&gt;0,+ROUND(+G11+H11,2),"0")</f>
        <v>0</v>
      </c>
      <c r="J11" s="95"/>
      <c r="K11" s="107">
        <f>+ROUND(I11*J11,2)</f>
        <v>0</v>
      </c>
    </row>
    <row r="12" spans="1:15" x14ac:dyDescent="0.3">
      <c r="A12" s="492"/>
      <c r="B12" s="72"/>
      <c r="C12" s="73"/>
      <c r="D12" s="73"/>
      <c r="E12" s="73"/>
      <c r="F12" s="73"/>
      <c r="G12" s="73"/>
      <c r="H12" s="73"/>
      <c r="I12" s="108"/>
      <c r="J12" s="109"/>
      <c r="K12" s="108"/>
    </row>
    <row r="13" spans="1:15" ht="75" x14ac:dyDescent="0.3">
      <c r="A13" s="492"/>
      <c r="B13" s="74"/>
      <c r="C13" s="59" t="s">
        <v>134</v>
      </c>
      <c r="D13" s="59" t="s">
        <v>160</v>
      </c>
      <c r="E13" s="59" t="s">
        <v>269</v>
      </c>
      <c r="F13" s="59"/>
      <c r="G13" s="59" t="s">
        <v>32</v>
      </c>
      <c r="H13" s="59" t="s">
        <v>173</v>
      </c>
      <c r="I13" s="360" t="s">
        <v>26</v>
      </c>
      <c r="J13" s="96" t="s">
        <v>37</v>
      </c>
      <c r="K13" s="96" t="s">
        <v>38</v>
      </c>
    </row>
    <row r="14" spans="1:15" x14ac:dyDescent="0.3">
      <c r="A14" s="492"/>
      <c r="B14" s="235" t="s">
        <v>11</v>
      </c>
      <c r="C14" s="62">
        <f>ROUND(25363.13/12*13,2)</f>
        <v>27476.720000000001</v>
      </c>
      <c r="D14" s="361">
        <f>21.14*13</f>
        <v>274.82</v>
      </c>
      <c r="E14" s="361"/>
      <c r="F14" s="75"/>
      <c r="G14" s="361">
        <f>+F14+D14+C14+E14</f>
        <v>27751.54</v>
      </c>
      <c r="H14" s="66">
        <f>G14*38.38%</f>
        <v>10651.041052</v>
      </c>
      <c r="I14" s="364">
        <f>+ROUND(+G14+H14,2)</f>
        <v>38402.58</v>
      </c>
      <c r="J14" s="97">
        <v>3</v>
      </c>
      <c r="K14" s="107">
        <f>+ROUND(I14*J14,2)</f>
        <v>115207.74</v>
      </c>
    </row>
    <row r="15" spans="1:15" x14ac:dyDescent="0.3">
      <c r="A15" s="492"/>
      <c r="B15" s="235" t="s">
        <v>12</v>
      </c>
      <c r="C15" s="62">
        <f>+ROUND(20884.37/12*13,2)</f>
        <v>22624.73</v>
      </c>
      <c r="D15" s="361">
        <f>17.4*13</f>
        <v>226.2</v>
      </c>
      <c r="E15" s="361"/>
      <c r="F15" s="75"/>
      <c r="G15" s="361">
        <f>+F15+D15+C15+E15</f>
        <v>22850.93</v>
      </c>
      <c r="H15" s="66">
        <f>G15*38.38%</f>
        <v>8770.1869340000012</v>
      </c>
      <c r="I15" s="364">
        <f>+ROUND(+G15+H15,2)</f>
        <v>31621.119999999999</v>
      </c>
      <c r="J15" s="97">
        <v>14</v>
      </c>
      <c r="K15" s="107">
        <f>+ROUND(I15*J15,2)</f>
        <v>442695.67999999999</v>
      </c>
      <c r="L15" s="52"/>
    </row>
    <row r="16" spans="1:15" ht="18.75" customHeight="1" x14ac:dyDescent="0.3">
      <c r="A16" s="492"/>
      <c r="B16" s="235" t="s">
        <v>13</v>
      </c>
      <c r="C16" s="62">
        <f>+ROUND(19847.64/12*13,2)</f>
        <v>21501.61</v>
      </c>
      <c r="D16" s="361">
        <f>16.54*13</f>
        <v>215.01999999999998</v>
      </c>
      <c r="E16" s="361"/>
      <c r="F16" s="75"/>
      <c r="G16" s="361">
        <f>+F16+D16+C16+E16</f>
        <v>21716.63</v>
      </c>
      <c r="H16" s="66">
        <f>G16*38.38%</f>
        <v>8334.8425940000016</v>
      </c>
      <c r="I16" s="364">
        <f>+ROUND(+G16+H16,2)</f>
        <v>30051.47</v>
      </c>
      <c r="J16" s="97">
        <v>2</v>
      </c>
      <c r="K16" s="107">
        <f>+ROUND(I16*J16,2)</f>
        <v>60102.94</v>
      </c>
    </row>
    <row r="17" spans="1:13" ht="18.75" customHeight="1" x14ac:dyDescent="0.35">
      <c r="B17" s="45"/>
      <c r="C17" s="114"/>
      <c r="D17" s="115"/>
      <c r="E17" s="115"/>
      <c r="F17" s="114"/>
      <c r="G17" s="116" t="s">
        <v>15</v>
      </c>
      <c r="H17" s="117" t="s">
        <v>206</v>
      </c>
      <c r="I17" s="118"/>
      <c r="J17" s="119">
        <f>+J7</f>
        <v>1</v>
      </c>
      <c r="K17" s="120">
        <f>+K7</f>
        <v>89180.25</v>
      </c>
    </row>
    <row r="18" spans="1:13" ht="19.5" x14ac:dyDescent="0.35">
      <c r="B18" s="100"/>
      <c r="C18" s="100"/>
      <c r="D18" s="45"/>
      <c r="E18" s="45"/>
      <c r="F18" s="100"/>
      <c r="G18" s="116" t="s">
        <v>15</v>
      </c>
      <c r="H18" s="121" t="s">
        <v>207</v>
      </c>
      <c r="I18" s="64"/>
      <c r="J18" s="122">
        <f>+SUM(J8:J16)</f>
        <v>21</v>
      </c>
      <c r="K18" s="107">
        <f>+SUM(K8:K16)</f>
        <v>757786.44</v>
      </c>
    </row>
    <row r="19" spans="1:13" x14ac:dyDescent="0.3">
      <c r="B19" s="100"/>
      <c r="C19" s="100"/>
      <c r="D19" s="100"/>
      <c r="E19" s="100"/>
      <c r="F19" s="100"/>
      <c r="G19" s="100"/>
      <c r="H19" s="35" t="s">
        <v>18</v>
      </c>
      <c r="I19" s="35"/>
      <c r="J19" s="101">
        <f>+SUM(J7:J16)</f>
        <v>22</v>
      </c>
      <c r="K19" s="98">
        <f>+SUM(K7:K16)</f>
        <v>846966.69</v>
      </c>
    </row>
    <row r="20" spans="1:13" x14ac:dyDescent="0.3">
      <c r="B20" s="100"/>
      <c r="C20" s="100"/>
      <c r="D20" s="100"/>
      <c r="E20" s="100"/>
      <c r="F20" s="100"/>
      <c r="G20" s="100"/>
      <c r="H20" s="476"/>
      <c r="I20" s="476"/>
      <c r="J20" s="477"/>
      <c r="K20" s="103"/>
    </row>
    <row r="21" spans="1:13" ht="13.9" customHeight="1" x14ac:dyDescent="0.3">
      <c r="M21" s="371"/>
    </row>
    <row r="22" spans="1:13" ht="80.650000000000006" customHeight="1" x14ac:dyDescent="0.3">
      <c r="H22" s="518" t="s">
        <v>169</v>
      </c>
      <c r="I22" s="518"/>
      <c r="J22" s="518"/>
      <c r="K22" s="375" t="s">
        <v>175</v>
      </c>
      <c r="M22" s="371"/>
    </row>
    <row r="23" spans="1:13" ht="58.9" customHeight="1" x14ac:dyDescent="0.3">
      <c r="H23" s="526" t="s">
        <v>170</v>
      </c>
      <c r="I23" s="527"/>
      <c r="J23" s="528"/>
      <c r="K23" s="121"/>
      <c r="M23" s="371"/>
    </row>
    <row r="24" spans="1:13" ht="24.4" customHeight="1" x14ac:dyDescent="0.3">
      <c r="H24" s="529" t="s">
        <v>171</v>
      </c>
      <c r="I24" s="529"/>
      <c r="J24" s="529"/>
      <c r="K24" s="64"/>
      <c r="M24" s="129"/>
    </row>
    <row r="25" spans="1:13" ht="20.65" customHeight="1" x14ac:dyDescent="0.3">
      <c r="I25" s="509"/>
      <c r="J25" s="509"/>
      <c r="M25" s="373"/>
    </row>
    <row r="26" spans="1:13" ht="49.9" customHeight="1" x14ac:dyDescent="0.3">
      <c r="F26" s="374"/>
      <c r="G26" s="374"/>
      <c r="H26" s="511" t="s">
        <v>178</v>
      </c>
      <c r="I26" s="511"/>
      <c r="J26" s="511"/>
      <c r="K26" s="377" t="s">
        <v>172</v>
      </c>
      <c r="M26" s="373"/>
    </row>
    <row r="27" spans="1:13" ht="49.5" customHeight="1" x14ac:dyDescent="0.3">
      <c r="F27" s="374"/>
      <c r="H27" s="510" t="s">
        <v>276</v>
      </c>
      <c r="I27" s="510"/>
      <c r="J27" s="510"/>
      <c r="K27" s="376">
        <f>K17-K23</f>
        <v>89180.25</v>
      </c>
      <c r="M27" s="373"/>
    </row>
    <row r="28" spans="1:13" ht="55.5" customHeight="1" x14ac:dyDescent="0.3">
      <c r="F28" s="374"/>
      <c r="H28" s="510" t="s">
        <v>277</v>
      </c>
      <c r="I28" s="510"/>
      <c r="J28" s="510"/>
      <c r="K28" s="129">
        <f>+K18-K24</f>
        <v>757786.44</v>
      </c>
      <c r="M28" s="373"/>
    </row>
    <row r="29" spans="1:13" ht="19.5" thickBot="1" x14ac:dyDescent="0.35"/>
    <row r="30" spans="1:13" ht="19.5" thickBot="1" x14ac:dyDescent="0.35">
      <c r="A30" s="523" t="s">
        <v>48</v>
      </c>
      <c r="B30" s="524"/>
      <c r="C30" s="524"/>
      <c r="D30" s="524"/>
      <c r="E30" s="524"/>
      <c r="F30" s="524"/>
      <c r="G30" s="524"/>
      <c r="H30" s="524"/>
      <c r="I30" s="524"/>
      <c r="J30" s="524"/>
      <c r="K30" s="525"/>
      <c r="L30" s="83"/>
      <c r="M30" s="83"/>
    </row>
    <row r="31" spans="1:13" ht="81.75" customHeight="1" x14ac:dyDescent="0.3">
      <c r="A31" s="519" t="s">
        <v>78</v>
      </c>
      <c r="B31" s="520"/>
      <c r="C31" s="520"/>
      <c r="D31" s="520"/>
      <c r="E31" s="520"/>
      <c r="F31" s="520"/>
      <c r="G31" s="520"/>
      <c r="H31" s="520"/>
      <c r="I31" s="520"/>
      <c r="J31" s="520"/>
      <c r="K31" s="521"/>
      <c r="L31" s="84"/>
      <c r="M31" s="84"/>
    </row>
    <row r="32" spans="1:13" ht="85.5" customHeight="1" x14ac:dyDescent="0.3">
      <c r="A32" s="505" t="s">
        <v>79</v>
      </c>
      <c r="B32" s="505"/>
      <c r="C32" s="505"/>
      <c r="D32" s="505"/>
      <c r="E32" s="505"/>
      <c r="F32" s="505"/>
      <c r="G32" s="505"/>
      <c r="H32" s="505"/>
      <c r="I32" s="505"/>
      <c r="J32" s="505"/>
      <c r="K32" s="505"/>
      <c r="L32" s="84"/>
      <c r="M32" s="84"/>
    </row>
    <row r="34" ht="81.599999999999994" customHeight="1" x14ac:dyDescent="0.3"/>
  </sheetData>
  <sheetProtection selectLockedCells="1" selectUnlockedCells="1"/>
  <mergeCells count="18">
    <mergeCell ref="H23:J23"/>
    <mergeCell ref="H24:J24"/>
    <mergeCell ref="I25:J25"/>
    <mergeCell ref="H28:J28"/>
    <mergeCell ref="A32:K32"/>
    <mergeCell ref="H26:J26"/>
    <mergeCell ref="A1:C1"/>
    <mergeCell ref="A2:C2"/>
    <mergeCell ref="A3:C3"/>
    <mergeCell ref="H1:K1"/>
    <mergeCell ref="H2:K3"/>
    <mergeCell ref="H22:J22"/>
    <mergeCell ref="A31:K31"/>
    <mergeCell ref="A5:K5"/>
    <mergeCell ref="A6:A8"/>
    <mergeCell ref="A30:K30"/>
    <mergeCell ref="A10:A16"/>
    <mergeCell ref="H27:J27"/>
  </mergeCells>
  <pageMargins left="0.45" right="0.47013888888888888" top="0.62013888888888891" bottom="0.47013888888888888" header="0.51180555555555551" footer="0.51180555555555551"/>
  <pageSetup paperSize="9" scale="46" firstPageNumber="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9A89F-4206-4A9F-994A-0BF6065D5DA5}">
  <sheetPr>
    <tabColor theme="3"/>
    <pageSetUpPr fitToPage="1"/>
  </sheetPr>
  <dimension ref="A1:N24"/>
  <sheetViews>
    <sheetView showGridLines="0" zoomScaleNormal="100" workbookViewId="0">
      <selection activeCell="C9" sqref="C9"/>
    </sheetView>
  </sheetViews>
  <sheetFormatPr defaultColWidth="8.5703125" defaultRowHeight="18.75" x14ac:dyDescent="0.3"/>
  <cols>
    <col min="1" max="1" width="5.5703125" style="44" customWidth="1"/>
    <col min="2" max="2" width="13.7109375" style="44" customWidth="1"/>
    <col min="3" max="3" width="29" style="44" customWidth="1"/>
    <col min="4" max="4" width="17.5703125" style="44" customWidth="1"/>
    <col min="5" max="5" width="17.5703125" style="45" customWidth="1"/>
    <col min="6" max="6" width="20.140625" style="45" customWidth="1"/>
    <col min="7" max="7" width="22.85546875" style="44" customWidth="1"/>
    <col min="8" max="8" width="26.140625" style="45" customWidth="1"/>
    <col min="9" max="11" width="30" style="45" customWidth="1"/>
    <col min="12" max="12" width="8.5703125" style="44"/>
    <col min="13" max="14" width="12" style="44" customWidth="1"/>
    <col min="15" max="251" width="8.5703125" style="44"/>
    <col min="252" max="252" width="5.5703125" style="44" customWidth="1"/>
    <col min="253" max="253" width="13.7109375" style="44" customWidth="1"/>
    <col min="254" max="254" width="29" style="44" customWidth="1"/>
    <col min="255" max="255" width="14.42578125" style="44" customWidth="1"/>
    <col min="256" max="256" width="17.5703125" style="44" customWidth="1"/>
    <col min="257" max="257" width="17.7109375" style="44" customWidth="1"/>
    <col min="258" max="258" width="19.5703125" style="44" customWidth="1"/>
    <col min="259" max="259" width="21" style="44" customWidth="1"/>
    <col min="260" max="260" width="18.28515625" style="44" customWidth="1"/>
    <col min="261" max="263" width="16.5703125" style="44" customWidth="1"/>
    <col min="264" max="264" width="15.28515625" style="44" customWidth="1"/>
    <col min="265" max="265" width="25.5703125" style="44" customWidth="1"/>
    <col min="266" max="266" width="8.5703125" style="44"/>
    <col min="267" max="267" width="12" style="44" customWidth="1"/>
    <col min="268" max="268" width="11.42578125" style="44" customWidth="1"/>
    <col min="269" max="270" width="12" style="44" customWidth="1"/>
    <col min="271" max="507" width="8.5703125" style="44"/>
    <col min="508" max="508" width="5.5703125" style="44" customWidth="1"/>
    <col min="509" max="509" width="13.7109375" style="44" customWidth="1"/>
    <col min="510" max="510" width="29" style="44" customWidth="1"/>
    <col min="511" max="511" width="14.42578125" style="44" customWidth="1"/>
    <col min="512" max="512" width="17.5703125" style="44" customWidth="1"/>
    <col min="513" max="513" width="17.7109375" style="44" customWidth="1"/>
    <col min="514" max="514" width="19.5703125" style="44" customWidth="1"/>
    <col min="515" max="515" width="21" style="44" customWidth="1"/>
    <col min="516" max="516" width="18.28515625" style="44" customWidth="1"/>
    <col min="517" max="519" width="16.5703125" style="44" customWidth="1"/>
    <col min="520" max="520" width="15.28515625" style="44" customWidth="1"/>
    <col min="521" max="521" width="25.5703125" style="44" customWidth="1"/>
    <col min="522" max="522" width="8.5703125" style="44"/>
    <col min="523" max="523" width="12" style="44" customWidth="1"/>
    <col min="524" max="524" width="11.42578125" style="44" customWidth="1"/>
    <col min="525" max="526" width="12" style="44" customWidth="1"/>
    <col min="527" max="763" width="8.5703125" style="44"/>
    <col min="764" max="764" width="5.5703125" style="44" customWidth="1"/>
    <col min="765" max="765" width="13.7109375" style="44" customWidth="1"/>
    <col min="766" max="766" width="29" style="44" customWidth="1"/>
    <col min="767" max="767" width="14.42578125" style="44" customWidth="1"/>
    <col min="768" max="768" width="17.5703125" style="44" customWidth="1"/>
    <col min="769" max="769" width="17.7109375" style="44" customWidth="1"/>
    <col min="770" max="770" width="19.5703125" style="44" customWidth="1"/>
    <col min="771" max="771" width="21" style="44" customWidth="1"/>
    <col min="772" max="772" width="18.28515625" style="44" customWidth="1"/>
    <col min="773" max="775" width="16.5703125" style="44" customWidth="1"/>
    <col min="776" max="776" width="15.28515625" style="44" customWidth="1"/>
    <col min="777" max="777" width="25.5703125" style="44" customWidth="1"/>
    <col min="778" max="778" width="8.5703125" style="44"/>
    <col min="779" max="779" width="12" style="44" customWidth="1"/>
    <col min="780" max="780" width="11.42578125" style="44" customWidth="1"/>
    <col min="781" max="782" width="12" style="44" customWidth="1"/>
    <col min="783" max="1019" width="8.5703125" style="44"/>
    <col min="1020" max="1020" width="5.5703125" style="44" customWidth="1"/>
    <col min="1021" max="1021" width="13.7109375" style="44" customWidth="1"/>
    <col min="1022" max="1022" width="29" style="44" customWidth="1"/>
    <col min="1023" max="1023" width="14.42578125" style="44" customWidth="1"/>
    <col min="1024" max="1024" width="17.5703125" style="44" customWidth="1"/>
    <col min="1025" max="1025" width="17.7109375" style="44" customWidth="1"/>
    <col min="1026" max="1026" width="19.5703125" style="44" customWidth="1"/>
    <col min="1027" max="1027" width="21" style="44" customWidth="1"/>
    <col min="1028" max="1028" width="18.28515625" style="44" customWidth="1"/>
    <col min="1029" max="1031" width="16.5703125" style="44" customWidth="1"/>
    <col min="1032" max="1032" width="15.28515625" style="44" customWidth="1"/>
    <col min="1033" max="1033" width="25.5703125" style="44" customWidth="1"/>
    <col min="1034" max="1034" width="8.5703125" style="44"/>
    <col min="1035" max="1035" width="12" style="44" customWidth="1"/>
    <col min="1036" max="1036" width="11.42578125" style="44" customWidth="1"/>
    <col min="1037" max="1038" width="12" style="44" customWidth="1"/>
    <col min="1039" max="1275" width="8.5703125" style="44"/>
    <col min="1276" max="1276" width="5.5703125" style="44" customWidth="1"/>
    <col min="1277" max="1277" width="13.7109375" style="44" customWidth="1"/>
    <col min="1278" max="1278" width="29" style="44" customWidth="1"/>
    <col min="1279" max="1279" width="14.42578125" style="44" customWidth="1"/>
    <col min="1280" max="1280" width="17.5703125" style="44" customWidth="1"/>
    <col min="1281" max="1281" width="17.7109375" style="44" customWidth="1"/>
    <col min="1282" max="1282" width="19.5703125" style="44" customWidth="1"/>
    <col min="1283" max="1283" width="21" style="44" customWidth="1"/>
    <col min="1284" max="1284" width="18.28515625" style="44" customWidth="1"/>
    <col min="1285" max="1287" width="16.5703125" style="44" customWidth="1"/>
    <col min="1288" max="1288" width="15.28515625" style="44" customWidth="1"/>
    <col min="1289" max="1289" width="25.5703125" style="44" customWidth="1"/>
    <col min="1290" max="1290" width="8.5703125" style="44"/>
    <col min="1291" max="1291" width="12" style="44" customWidth="1"/>
    <col min="1292" max="1292" width="11.42578125" style="44" customWidth="1"/>
    <col min="1293" max="1294" width="12" style="44" customWidth="1"/>
    <col min="1295" max="1531" width="8.5703125" style="44"/>
    <col min="1532" max="1532" width="5.5703125" style="44" customWidth="1"/>
    <col min="1533" max="1533" width="13.7109375" style="44" customWidth="1"/>
    <col min="1534" max="1534" width="29" style="44" customWidth="1"/>
    <col min="1535" max="1535" width="14.42578125" style="44" customWidth="1"/>
    <col min="1536" max="1536" width="17.5703125" style="44" customWidth="1"/>
    <col min="1537" max="1537" width="17.7109375" style="44" customWidth="1"/>
    <col min="1538" max="1538" width="19.5703125" style="44" customWidth="1"/>
    <col min="1539" max="1539" width="21" style="44" customWidth="1"/>
    <col min="1540" max="1540" width="18.28515625" style="44" customWidth="1"/>
    <col min="1541" max="1543" width="16.5703125" style="44" customWidth="1"/>
    <col min="1544" max="1544" width="15.28515625" style="44" customWidth="1"/>
    <col min="1545" max="1545" width="25.5703125" style="44" customWidth="1"/>
    <col min="1546" max="1546" width="8.5703125" style="44"/>
    <col min="1547" max="1547" width="12" style="44" customWidth="1"/>
    <col min="1548" max="1548" width="11.42578125" style="44" customWidth="1"/>
    <col min="1549" max="1550" width="12" style="44" customWidth="1"/>
    <col min="1551" max="1787" width="8.5703125" style="44"/>
    <col min="1788" max="1788" width="5.5703125" style="44" customWidth="1"/>
    <col min="1789" max="1789" width="13.7109375" style="44" customWidth="1"/>
    <col min="1790" max="1790" width="29" style="44" customWidth="1"/>
    <col min="1791" max="1791" width="14.42578125" style="44" customWidth="1"/>
    <col min="1792" max="1792" width="17.5703125" style="44" customWidth="1"/>
    <col min="1793" max="1793" width="17.7109375" style="44" customWidth="1"/>
    <col min="1794" max="1794" width="19.5703125" style="44" customWidth="1"/>
    <col min="1795" max="1795" width="21" style="44" customWidth="1"/>
    <col min="1796" max="1796" width="18.28515625" style="44" customWidth="1"/>
    <col min="1797" max="1799" width="16.5703125" style="44" customWidth="1"/>
    <col min="1800" max="1800" width="15.28515625" style="44" customWidth="1"/>
    <col min="1801" max="1801" width="25.5703125" style="44" customWidth="1"/>
    <col min="1802" max="1802" width="8.5703125" style="44"/>
    <col min="1803" max="1803" width="12" style="44" customWidth="1"/>
    <col min="1804" max="1804" width="11.42578125" style="44" customWidth="1"/>
    <col min="1805" max="1806" width="12" style="44" customWidth="1"/>
    <col min="1807" max="2043" width="8.5703125" style="44"/>
    <col min="2044" max="2044" width="5.5703125" style="44" customWidth="1"/>
    <col min="2045" max="2045" width="13.7109375" style="44" customWidth="1"/>
    <col min="2046" max="2046" width="29" style="44" customWidth="1"/>
    <col min="2047" max="2047" width="14.42578125" style="44" customWidth="1"/>
    <col min="2048" max="2048" width="17.5703125" style="44" customWidth="1"/>
    <col min="2049" max="2049" width="17.7109375" style="44" customWidth="1"/>
    <col min="2050" max="2050" width="19.5703125" style="44" customWidth="1"/>
    <col min="2051" max="2051" width="21" style="44" customWidth="1"/>
    <col min="2052" max="2052" width="18.28515625" style="44" customWidth="1"/>
    <col min="2053" max="2055" width="16.5703125" style="44" customWidth="1"/>
    <col min="2056" max="2056" width="15.28515625" style="44" customWidth="1"/>
    <col min="2057" max="2057" width="25.5703125" style="44" customWidth="1"/>
    <col min="2058" max="2058" width="8.5703125" style="44"/>
    <col min="2059" max="2059" width="12" style="44" customWidth="1"/>
    <col min="2060" max="2060" width="11.42578125" style="44" customWidth="1"/>
    <col min="2061" max="2062" width="12" style="44" customWidth="1"/>
    <col min="2063" max="2299" width="8.5703125" style="44"/>
    <col min="2300" max="2300" width="5.5703125" style="44" customWidth="1"/>
    <col min="2301" max="2301" width="13.7109375" style="44" customWidth="1"/>
    <col min="2302" max="2302" width="29" style="44" customWidth="1"/>
    <col min="2303" max="2303" width="14.42578125" style="44" customWidth="1"/>
    <col min="2304" max="2304" width="17.5703125" style="44" customWidth="1"/>
    <col min="2305" max="2305" width="17.7109375" style="44" customWidth="1"/>
    <col min="2306" max="2306" width="19.5703125" style="44" customWidth="1"/>
    <col min="2307" max="2307" width="21" style="44" customWidth="1"/>
    <col min="2308" max="2308" width="18.28515625" style="44" customWidth="1"/>
    <col min="2309" max="2311" width="16.5703125" style="44" customWidth="1"/>
    <col min="2312" max="2312" width="15.28515625" style="44" customWidth="1"/>
    <col min="2313" max="2313" width="25.5703125" style="44" customWidth="1"/>
    <col min="2314" max="2314" width="8.5703125" style="44"/>
    <col min="2315" max="2315" width="12" style="44" customWidth="1"/>
    <col min="2316" max="2316" width="11.42578125" style="44" customWidth="1"/>
    <col min="2317" max="2318" width="12" style="44" customWidth="1"/>
    <col min="2319" max="2555" width="8.5703125" style="44"/>
    <col min="2556" max="2556" width="5.5703125" style="44" customWidth="1"/>
    <col min="2557" max="2557" width="13.7109375" style="44" customWidth="1"/>
    <col min="2558" max="2558" width="29" style="44" customWidth="1"/>
    <col min="2559" max="2559" width="14.42578125" style="44" customWidth="1"/>
    <col min="2560" max="2560" width="17.5703125" style="44" customWidth="1"/>
    <col min="2561" max="2561" width="17.7109375" style="44" customWidth="1"/>
    <col min="2562" max="2562" width="19.5703125" style="44" customWidth="1"/>
    <col min="2563" max="2563" width="21" style="44" customWidth="1"/>
    <col min="2564" max="2564" width="18.28515625" style="44" customWidth="1"/>
    <col min="2565" max="2567" width="16.5703125" style="44" customWidth="1"/>
    <col min="2568" max="2568" width="15.28515625" style="44" customWidth="1"/>
    <col min="2569" max="2569" width="25.5703125" style="44" customWidth="1"/>
    <col min="2570" max="2570" width="8.5703125" style="44"/>
    <col min="2571" max="2571" width="12" style="44" customWidth="1"/>
    <col min="2572" max="2572" width="11.42578125" style="44" customWidth="1"/>
    <col min="2573" max="2574" width="12" style="44" customWidth="1"/>
    <col min="2575" max="2811" width="8.5703125" style="44"/>
    <col min="2812" max="2812" width="5.5703125" style="44" customWidth="1"/>
    <col min="2813" max="2813" width="13.7109375" style="44" customWidth="1"/>
    <col min="2814" max="2814" width="29" style="44" customWidth="1"/>
    <col min="2815" max="2815" width="14.42578125" style="44" customWidth="1"/>
    <col min="2816" max="2816" width="17.5703125" style="44" customWidth="1"/>
    <col min="2817" max="2817" width="17.7109375" style="44" customWidth="1"/>
    <col min="2818" max="2818" width="19.5703125" style="44" customWidth="1"/>
    <col min="2819" max="2819" width="21" style="44" customWidth="1"/>
    <col min="2820" max="2820" width="18.28515625" style="44" customWidth="1"/>
    <col min="2821" max="2823" width="16.5703125" style="44" customWidth="1"/>
    <col min="2824" max="2824" width="15.28515625" style="44" customWidth="1"/>
    <col min="2825" max="2825" width="25.5703125" style="44" customWidth="1"/>
    <col min="2826" max="2826" width="8.5703125" style="44"/>
    <col min="2827" max="2827" width="12" style="44" customWidth="1"/>
    <col min="2828" max="2828" width="11.42578125" style="44" customWidth="1"/>
    <col min="2829" max="2830" width="12" style="44" customWidth="1"/>
    <col min="2831" max="3067" width="8.5703125" style="44"/>
    <col min="3068" max="3068" width="5.5703125" style="44" customWidth="1"/>
    <col min="3069" max="3069" width="13.7109375" style="44" customWidth="1"/>
    <col min="3070" max="3070" width="29" style="44" customWidth="1"/>
    <col min="3071" max="3071" width="14.42578125" style="44" customWidth="1"/>
    <col min="3072" max="3072" width="17.5703125" style="44" customWidth="1"/>
    <col min="3073" max="3073" width="17.7109375" style="44" customWidth="1"/>
    <col min="3074" max="3074" width="19.5703125" style="44" customWidth="1"/>
    <col min="3075" max="3075" width="21" style="44" customWidth="1"/>
    <col min="3076" max="3076" width="18.28515625" style="44" customWidth="1"/>
    <col min="3077" max="3079" width="16.5703125" style="44" customWidth="1"/>
    <col min="3080" max="3080" width="15.28515625" style="44" customWidth="1"/>
    <col min="3081" max="3081" width="25.5703125" style="44" customWidth="1"/>
    <col min="3082" max="3082" width="8.5703125" style="44"/>
    <col min="3083" max="3083" width="12" style="44" customWidth="1"/>
    <col min="3084" max="3084" width="11.42578125" style="44" customWidth="1"/>
    <col min="3085" max="3086" width="12" style="44" customWidth="1"/>
    <col min="3087" max="3323" width="8.5703125" style="44"/>
    <col min="3324" max="3324" width="5.5703125" style="44" customWidth="1"/>
    <col min="3325" max="3325" width="13.7109375" style="44" customWidth="1"/>
    <col min="3326" max="3326" width="29" style="44" customWidth="1"/>
    <col min="3327" max="3327" width="14.42578125" style="44" customWidth="1"/>
    <col min="3328" max="3328" width="17.5703125" style="44" customWidth="1"/>
    <col min="3329" max="3329" width="17.7109375" style="44" customWidth="1"/>
    <col min="3330" max="3330" width="19.5703125" style="44" customWidth="1"/>
    <col min="3331" max="3331" width="21" style="44" customWidth="1"/>
    <col min="3332" max="3332" width="18.28515625" style="44" customWidth="1"/>
    <col min="3333" max="3335" width="16.5703125" style="44" customWidth="1"/>
    <col min="3336" max="3336" width="15.28515625" style="44" customWidth="1"/>
    <col min="3337" max="3337" width="25.5703125" style="44" customWidth="1"/>
    <col min="3338" max="3338" width="8.5703125" style="44"/>
    <col min="3339" max="3339" width="12" style="44" customWidth="1"/>
    <col min="3340" max="3340" width="11.42578125" style="44" customWidth="1"/>
    <col min="3341" max="3342" width="12" style="44" customWidth="1"/>
    <col min="3343" max="3579" width="8.5703125" style="44"/>
    <col min="3580" max="3580" width="5.5703125" style="44" customWidth="1"/>
    <col min="3581" max="3581" width="13.7109375" style="44" customWidth="1"/>
    <col min="3582" max="3582" width="29" style="44" customWidth="1"/>
    <col min="3583" max="3583" width="14.42578125" style="44" customWidth="1"/>
    <col min="3584" max="3584" width="17.5703125" style="44" customWidth="1"/>
    <col min="3585" max="3585" width="17.7109375" style="44" customWidth="1"/>
    <col min="3586" max="3586" width="19.5703125" style="44" customWidth="1"/>
    <col min="3587" max="3587" width="21" style="44" customWidth="1"/>
    <col min="3588" max="3588" width="18.28515625" style="44" customWidth="1"/>
    <col min="3589" max="3591" width="16.5703125" style="44" customWidth="1"/>
    <col min="3592" max="3592" width="15.28515625" style="44" customWidth="1"/>
    <col min="3593" max="3593" width="25.5703125" style="44" customWidth="1"/>
    <col min="3594" max="3594" width="8.5703125" style="44"/>
    <col min="3595" max="3595" width="12" style="44" customWidth="1"/>
    <col min="3596" max="3596" width="11.42578125" style="44" customWidth="1"/>
    <col min="3597" max="3598" width="12" style="44" customWidth="1"/>
    <col min="3599" max="3835" width="8.5703125" style="44"/>
    <col min="3836" max="3836" width="5.5703125" style="44" customWidth="1"/>
    <col min="3837" max="3837" width="13.7109375" style="44" customWidth="1"/>
    <col min="3838" max="3838" width="29" style="44" customWidth="1"/>
    <col min="3839" max="3839" width="14.42578125" style="44" customWidth="1"/>
    <col min="3840" max="3840" width="17.5703125" style="44" customWidth="1"/>
    <col min="3841" max="3841" width="17.7109375" style="44" customWidth="1"/>
    <col min="3842" max="3842" width="19.5703125" style="44" customWidth="1"/>
    <col min="3843" max="3843" width="21" style="44" customWidth="1"/>
    <col min="3844" max="3844" width="18.28515625" style="44" customWidth="1"/>
    <col min="3845" max="3847" width="16.5703125" style="44" customWidth="1"/>
    <col min="3848" max="3848" width="15.28515625" style="44" customWidth="1"/>
    <col min="3849" max="3849" width="25.5703125" style="44" customWidth="1"/>
    <col min="3850" max="3850" width="8.5703125" style="44"/>
    <col min="3851" max="3851" width="12" style="44" customWidth="1"/>
    <col min="3852" max="3852" width="11.42578125" style="44" customWidth="1"/>
    <col min="3853" max="3854" width="12" style="44" customWidth="1"/>
    <col min="3855" max="4091" width="8.5703125" style="44"/>
    <col min="4092" max="4092" width="5.5703125" style="44" customWidth="1"/>
    <col min="4093" max="4093" width="13.7109375" style="44" customWidth="1"/>
    <col min="4094" max="4094" width="29" style="44" customWidth="1"/>
    <col min="4095" max="4095" width="14.42578125" style="44" customWidth="1"/>
    <col min="4096" max="4096" width="17.5703125" style="44" customWidth="1"/>
    <col min="4097" max="4097" width="17.7109375" style="44" customWidth="1"/>
    <col min="4098" max="4098" width="19.5703125" style="44" customWidth="1"/>
    <col min="4099" max="4099" width="21" style="44" customWidth="1"/>
    <col min="4100" max="4100" width="18.28515625" style="44" customWidth="1"/>
    <col min="4101" max="4103" width="16.5703125" style="44" customWidth="1"/>
    <col min="4104" max="4104" width="15.28515625" style="44" customWidth="1"/>
    <col min="4105" max="4105" width="25.5703125" style="44" customWidth="1"/>
    <col min="4106" max="4106" width="8.5703125" style="44"/>
    <col min="4107" max="4107" width="12" style="44" customWidth="1"/>
    <col min="4108" max="4108" width="11.42578125" style="44" customWidth="1"/>
    <col min="4109" max="4110" width="12" style="44" customWidth="1"/>
    <col min="4111" max="4347" width="8.5703125" style="44"/>
    <col min="4348" max="4348" width="5.5703125" style="44" customWidth="1"/>
    <col min="4349" max="4349" width="13.7109375" style="44" customWidth="1"/>
    <col min="4350" max="4350" width="29" style="44" customWidth="1"/>
    <col min="4351" max="4351" width="14.42578125" style="44" customWidth="1"/>
    <col min="4352" max="4352" width="17.5703125" style="44" customWidth="1"/>
    <col min="4353" max="4353" width="17.7109375" style="44" customWidth="1"/>
    <col min="4354" max="4354" width="19.5703125" style="44" customWidth="1"/>
    <col min="4355" max="4355" width="21" style="44" customWidth="1"/>
    <col min="4356" max="4356" width="18.28515625" style="44" customWidth="1"/>
    <col min="4357" max="4359" width="16.5703125" style="44" customWidth="1"/>
    <col min="4360" max="4360" width="15.28515625" style="44" customWidth="1"/>
    <col min="4361" max="4361" width="25.5703125" style="44" customWidth="1"/>
    <col min="4362" max="4362" width="8.5703125" style="44"/>
    <col min="4363" max="4363" width="12" style="44" customWidth="1"/>
    <col min="4364" max="4364" width="11.42578125" style="44" customWidth="1"/>
    <col min="4365" max="4366" width="12" style="44" customWidth="1"/>
    <col min="4367" max="4603" width="8.5703125" style="44"/>
    <col min="4604" max="4604" width="5.5703125" style="44" customWidth="1"/>
    <col min="4605" max="4605" width="13.7109375" style="44" customWidth="1"/>
    <col min="4606" max="4606" width="29" style="44" customWidth="1"/>
    <col min="4607" max="4607" width="14.42578125" style="44" customWidth="1"/>
    <col min="4608" max="4608" width="17.5703125" style="44" customWidth="1"/>
    <col min="4609" max="4609" width="17.7109375" style="44" customWidth="1"/>
    <col min="4610" max="4610" width="19.5703125" style="44" customWidth="1"/>
    <col min="4611" max="4611" width="21" style="44" customWidth="1"/>
    <col min="4612" max="4612" width="18.28515625" style="44" customWidth="1"/>
    <col min="4613" max="4615" width="16.5703125" style="44" customWidth="1"/>
    <col min="4616" max="4616" width="15.28515625" style="44" customWidth="1"/>
    <col min="4617" max="4617" width="25.5703125" style="44" customWidth="1"/>
    <col min="4618" max="4618" width="8.5703125" style="44"/>
    <col min="4619" max="4619" width="12" style="44" customWidth="1"/>
    <col min="4620" max="4620" width="11.42578125" style="44" customWidth="1"/>
    <col min="4621" max="4622" width="12" style="44" customWidth="1"/>
    <col min="4623" max="4859" width="8.5703125" style="44"/>
    <col min="4860" max="4860" width="5.5703125" style="44" customWidth="1"/>
    <col min="4861" max="4861" width="13.7109375" style="44" customWidth="1"/>
    <col min="4862" max="4862" width="29" style="44" customWidth="1"/>
    <col min="4863" max="4863" width="14.42578125" style="44" customWidth="1"/>
    <col min="4864" max="4864" width="17.5703125" style="44" customWidth="1"/>
    <col min="4865" max="4865" width="17.7109375" style="44" customWidth="1"/>
    <col min="4866" max="4866" width="19.5703125" style="44" customWidth="1"/>
    <col min="4867" max="4867" width="21" style="44" customWidth="1"/>
    <col min="4868" max="4868" width="18.28515625" style="44" customWidth="1"/>
    <col min="4869" max="4871" width="16.5703125" style="44" customWidth="1"/>
    <col min="4872" max="4872" width="15.28515625" style="44" customWidth="1"/>
    <col min="4873" max="4873" width="25.5703125" style="44" customWidth="1"/>
    <col min="4874" max="4874" width="8.5703125" style="44"/>
    <col min="4875" max="4875" width="12" style="44" customWidth="1"/>
    <col min="4876" max="4876" width="11.42578125" style="44" customWidth="1"/>
    <col min="4877" max="4878" width="12" style="44" customWidth="1"/>
    <col min="4879" max="5115" width="8.5703125" style="44"/>
    <col min="5116" max="5116" width="5.5703125" style="44" customWidth="1"/>
    <col min="5117" max="5117" width="13.7109375" style="44" customWidth="1"/>
    <col min="5118" max="5118" width="29" style="44" customWidth="1"/>
    <col min="5119" max="5119" width="14.42578125" style="44" customWidth="1"/>
    <col min="5120" max="5120" width="17.5703125" style="44" customWidth="1"/>
    <col min="5121" max="5121" width="17.7109375" style="44" customWidth="1"/>
    <col min="5122" max="5122" width="19.5703125" style="44" customWidth="1"/>
    <col min="5123" max="5123" width="21" style="44" customWidth="1"/>
    <col min="5124" max="5124" width="18.28515625" style="44" customWidth="1"/>
    <col min="5125" max="5127" width="16.5703125" style="44" customWidth="1"/>
    <col min="5128" max="5128" width="15.28515625" style="44" customWidth="1"/>
    <col min="5129" max="5129" width="25.5703125" style="44" customWidth="1"/>
    <col min="5130" max="5130" width="8.5703125" style="44"/>
    <col min="5131" max="5131" width="12" style="44" customWidth="1"/>
    <col min="5132" max="5132" width="11.42578125" style="44" customWidth="1"/>
    <col min="5133" max="5134" width="12" style="44" customWidth="1"/>
    <col min="5135" max="5371" width="8.5703125" style="44"/>
    <col min="5372" max="5372" width="5.5703125" style="44" customWidth="1"/>
    <col min="5373" max="5373" width="13.7109375" style="44" customWidth="1"/>
    <col min="5374" max="5374" width="29" style="44" customWidth="1"/>
    <col min="5375" max="5375" width="14.42578125" style="44" customWidth="1"/>
    <col min="5376" max="5376" width="17.5703125" style="44" customWidth="1"/>
    <col min="5377" max="5377" width="17.7109375" style="44" customWidth="1"/>
    <col min="5378" max="5378" width="19.5703125" style="44" customWidth="1"/>
    <col min="5379" max="5379" width="21" style="44" customWidth="1"/>
    <col min="5380" max="5380" width="18.28515625" style="44" customWidth="1"/>
    <col min="5381" max="5383" width="16.5703125" style="44" customWidth="1"/>
    <col min="5384" max="5384" width="15.28515625" style="44" customWidth="1"/>
    <col min="5385" max="5385" width="25.5703125" style="44" customWidth="1"/>
    <col min="5386" max="5386" width="8.5703125" style="44"/>
    <col min="5387" max="5387" width="12" style="44" customWidth="1"/>
    <col min="5388" max="5388" width="11.42578125" style="44" customWidth="1"/>
    <col min="5389" max="5390" width="12" style="44" customWidth="1"/>
    <col min="5391" max="5627" width="8.5703125" style="44"/>
    <col min="5628" max="5628" width="5.5703125" style="44" customWidth="1"/>
    <col min="5629" max="5629" width="13.7109375" style="44" customWidth="1"/>
    <col min="5630" max="5630" width="29" style="44" customWidth="1"/>
    <col min="5631" max="5631" width="14.42578125" style="44" customWidth="1"/>
    <col min="5632" max="5632" width="17.5703125" style="44" customWidth="1"/>
    <col min="5633" max="5633" width="17.7109375" style="44" customWidth="1"/>
    <col min="5634" max="5634" width="19.5703125" style="44" customWidth="1"/>
    <col min="5635" max="5635" width="21" style="44" customWidth="1"/>
    <col min="5636" max="5636" width="18.28515625" style="44" customWidth="1"/>
    <col min="5637" max="5639" width="16.5703125" style="44" customWidth="1"/>
    <col min="5640" max="5640" width="15.28515625" style="44" customWidth="1"/>
    <col min="5641" max="5641" width="25.5703125" style="44" customWidth="1"/>
    <col min="5642" max="5642" width="8.5703125" style="44"/>
    <col min="5643" max="5643" width="12" style="44" customWidth="1"/>
    <col min="5644" max="5644" width="11.42578125" style="44" customWidth="1"/>
    <col min="5645" max="5646" width="12" style="44" customWidth="1"/>
    <col min="5647" max="5883" width="8.5703125" style="44"/>
    <col min="5884" max="5884" width="5.5703125" style="44" customWidth="1"/>
    <col min="5885" max="5885" width="13.7109375" style="44" customWidth="1"/>
    <col min="5886" max="5886" width="29" style="44" customWidth="1"/>
    <col min="5887" max="5887" width="14.42578125" style="44" customWidth="1"/>
    <col min="5888" max="5888" width="17.5703125" style="44" customWidth="1"/>
    <col min="5889" max="5889" width="17.7109375" style="44" customWidth="1"/>
    <col min="5890" max="5890" width="19.5703125" style="44" customWidth="1"/>
    <col min="5891" max="5891" width="21" style="44" customWidth="1"/>
    <col min="5892" max="5892" width="18.28515625" style="44" customWidth="1"/>
    <col min="5893" max="5895" width="16.5703125" style="44" customWidth="1"/>
    <col min="5896" max="5896" width="15.28515625" style="44" customWidth="1"/>
    <col min="5897" max="5897" width="25.5703125" style="44" customWidth="1"/>
    <col min="5898" max="5898" width="8.5703125" style="44"/>
    <col min="5899" max="5899" width="12" style="44" customWidth="1"/>
    <col min="5900" max="5900" width="11.42578125" style="44" customWidth="1"/>
    <col min="5901" max="5902" width="12" style="44" customWidth="1"/>
    <col min="5903" max="6139" width="8.5703125" style="44"/>
    <col min="6140" max="6140" width="5.5703125" style="44" customWidth="1"/>
    <col min="6141" max="6141" width="13.7109375" style="44" customWidth="1"/>
    <col min="6142" max="6142" width="29" style="44" customWidth="1"/>
    <col min="6143" max="6143" width="14.42578125" style="44" customWidth="1"/>
    <col min="6144" max="6144" width="17.5703125" style="44" customWidth="1"/>
    <col min="6145" max="6145" width="17.7109375" style="44" customWidth="1"/>
    <col min="6146" max="6146" width="19.5703125" style="44" customWidth="1"/>
    <col min="6147" max="6147" width="21" style="44" customWidth="1"/>
    <col min="6148" max="6148" width="18.28515625" style="44" customWidth="1"/>
    <col min="6149" max="6151" width="16.5703125" style="44" customWidth="1"/>
    <col min="6152" max="6152" width="15.28515625" style="44" customWidth="1"/>
    <col min="6153" max="6153" width="25.5703125" style="44" customWidth="1"/>
    <col min="6154" max="6154" width="8.5703125" style="44"/>
    <col min="6155" max="6155" width="12" style="44" customWidth="1"/>
    <col min="6156" max="6156" width="11.42578125" style="44" customWidth="1"/>
    <col min="6157" max="6158" width="12" style="44" customWidth="1"/>
    <col min="6159" max="6395" width="8.5703125" style="44"/>
    <col min="6396" max="6396" width="5.5703125" style="44" customWidth="1"/>
    <col min="6397" max="6397" width="13.7109375" style="44" customWidth="1"/>
    <col min="6398" max="6398" width="29" style="44" customWidth="1"/>
    <col min="6399" max="6399" width="14.42578125" style="44" customWidth="1"/>
    <col min="6400" max="6400" width="17.5703125" style="44" customWidth="1"/>
    <col min="6401" max="6401" width="17.7109375" style="44" customWidth="1"/>
    <col min="6402" max="6402" width="19.5703125" style="44" customWidth="1"/>
    <col min="6403" max="6403" width="21" style="44" customWidth="1"/>
    <col min="6404" max="6404" width="18.28515625" style="44" customWidth="1"/>
    <col min="6405" max="6407" width="16.5703125" style="44" customWidth="1"/>
    <col min="6408" max="6408" width="15.28515625" style="44" customWidth="1"/>
    <col min="6409" max="6409" width="25.5703125" style="44" customWidth="1"/>
    <col min="6410" max="6410" width="8.5703125" style="44"/>
    <col min="6411" max="6411" width="12" style="44" customWidth="1"/>
    <col min="6412" max="6412" width="11.42578125" style="44" customWidth="1"/>
    <col min="6413" max="6414" width="12" style="44" customWidth="1"/>
    <col min="6415" max="6651" width="8.5703125" style="44"/>
    <col min="6652" max="6652" width="5.5703125" style="44" customWidth="1"/>
    <col min="6653" max="6653" width="13.7109375" style="44" customWidth="1"/>
    <col min="6654" max="6654" width="29" style="44" customWidth="1"/>
    <col min="6655" max="6655" width="14.42578125" style="44" customWidth="1"/>
    <col min="6656" max="6656" width="17.5703125" style="44" customWidth="1"/>
    <col min="6657" max="6657" width="17.7109375" style="44" customWidth="1"/>
    <col min="6658" max="6658" width="19.5703125" style="44" customWidth="1"/>
    <col min="6659" max="6659" width="21" style="44" customWidth="1"/>
    <col min="6660" max="6660" width="18.28515625" style="44" customWidth="1"/>
    <col min="6661" max="6663" width="16.5703125" style="44" customWidth="1"/>
    <col min="6664" max="6664" width="15.28515625" style="44" customWidth="1"/>
    <col min="6665" max="6665" width="25.5703125" style="44" customWidth="1"/>
    <col min="6666" max="6666" width="8.5703125" style="44"/>
    <col min="6667" max="6667" width="12" style="44" customWidth="1"/>
    <col min="6668" max="6668" width="11.42578125" style="44" customWidth="1"/>
    <col min="6669" max="6670" width="12" style="44" customWidth="1"/>
    <col min="6671" max="6907" width="8.5703125" style="44"/>
    <col min="6908" max="6908" width="5.5703125" style="44" customWidth="1"/>
    <col min="6909" max="6909" width="13.7109375" style="44" customWidth="1"/>
    <col min="6910" max="6910" width="29" style="44" customWidth="1"/>
    <col min="6911" max="6911" width="14.42578125" style="44" customWidth="1"/>
    <col min="6912" max="6912" width="17.5703125" style="44" customWidth="1"/>
    <col min="6913" max="6913" width="17.7109375" style="44" customWidth="1"/>
    <col min="6914" max="6914" width="19.5703125" style="44" customWidth="1"/>
    <col min="6915" max="6915" width="21" style="44" customWidth="1"/>
    <col min="6916" max="6916" width="18.28515625" style="44" customWidth="1"/>
    <col min="6917" max="6919" width="16.5703125" style="44" customWidth="1"/>
    <col min="6920" max="6920" width="15.28515625" style="44" customWidth="1"/>
    <col min="6921" max="6921" width="25.5703125" style="44" customWidth="1"/>
    <col min="6922" max="6922" width="8.5703125" style="44"/>
    <col min="6923" max="6923" width="12" style="44" customWidth="1"/>
    <col min="6924" max="6924" width="11.42578125" style="44" customWidth="1"/>
    <col min="6925" max="6926" width="12" style="44" customWidth="1"/>
    <col min="6927" max="7163" width="8.5703125" style="44"/>
    <col min="7164" max="7164" width="5.5703125" style="44" customWidth="1"/>
    <col min="7165" max="7165" width="13.7109375" style="44" customWidth="1"/>
    <col min="7166" max="7166" width="29" style="44" customWidth="1"/>
    <col min="7167" max="7167" width="14.42578125" style="44" customWidth="1"/>
    <col min="7168" max="7168" width="17.5703125" style="44" customWidth="1"/>
    <col min="7169" max="7169" width="17.7109375" style="44" customWidth="1"/>
    <col min="7170" max="7170" width="19.5703125" style="44" customWidth="1"/>
    <col min="7171" max="7171" width="21" style="44" customWidth="1"/>
    <col min="7172" max="7172" width="18.28515625" style="44" customWidth="1"/>
    <col min="7173" max="7175" width="16.5703125" style="44" customWidth="1"/>
    <col min="7176" max="7176" width="15.28515625" style="44" customWidth="1"/>
    <col min="7177" max="7177" width="25.5703125" style="44" customWidth="1"/>
    <col min="7178" max="7178" width="8.5703125" style="44"/>
    <col min="7179" max="7179" width="12" style="44" customWidth="1"/>
    <col min="7180" max="7180" width="11.42578125" style="44" customWidth="1"/>
    <col min="7181" max="7182" width="12" style="44" customWidth="1"/>
    <col min="7183" max="7419" width="8.5703125" style="44"/>
    <col min="7420" max="7420" width="5.5703125" style="44" customWidth="1"/>
    <col min="7421" max="7421" width="13.7109375" style="44" customWidth="1"/>
    <col min="7422" max="7422" width="29" style="44" customWidth="1"/>
    <col min="7423" max="7423" width="14.42578125" style="44" customWidth="1"/>
    <col min="7424" max="7424" width="17.5703125" style="44" customWidth="1"/>
    <col min="7425" max="7425" width="17.7109375" style="44" customWidth="1"/>
    <col min="7426" max="7426" width="19.5703125" style="44" customWidth="1"/>
    <col min="7427" max="7427" width="21" style="44" customWidth="1"/>
    <col min="7428" max="7428" width="18.28515625" style="44" customWidth="1"/>
    <col min="7429" max="7431" width="16.5703125" style="44" customWidth="1"/>
    <col min="7432" max="7432" width="15.28515625" style="44" customWidth="1"/>
    <col min="7433" max="7433" width="25.5703125" style="44" customWidth="1"/>
    <col min="7434" max="7434" width="8.5703125" style="44"/>
    <col min="7435" max="7435" width="12" style="44" customWidth="1"/>
    <col min="7436" max="7436" width="11.42578125" style="44" customWidth="1"/>
    <col min="7437" max="7438" width="12" style="44" customWidth="1"/>
    <col min="7439" max="7675" width="8.5703125" style="44"/>
    <col min="7676" max="7676" width="5.5703125" style="44" customWidth="1"/>
    <col min="7677" max="7677" width="13.7109375" style="44" customWidth="1"/>
    <col min="7678" max="7678" width="29" style="44" customWidth="1"/>
    <col min="7679" max="7679" width="14.42578125" style="44" customWidth="1"/>
    <col min="7680" max="7680" width="17.5703125" style="44" customWidth="1"/>
    <col min="7681" max="7681" width="17.7109375" style="44" customWidth="1"/>
    <col min="7682" max="7682" width="19.5703125" style="44" customWidth="1"/>
    <col min="7683" max="7683" width="21" style="44" customWidth="1"/>
    <col min="7684" max="7684" width="18.28515625" style="44" customWidth="1"/>
    <col min="7685" max="7687" width="16.5703125" style="44" customWidth="1"/>
    <col min="7688" max="7688" width="15.28515625" style="44" customWidth="1"/>
    <col min="7689" max="7689" width="25.5703125" style="44" customWidth="1"/>
    <col min="7690" max="7690" width="8.5703125" style="44"/>
    <col min="7691" max="7691" width="12" style="44" customWidth="1"/>
    <col min="7692" max="7692" width="11.42578125" style="44" customWidth="1"/>
    <col min="7693" max="7694" width="12" style="44" customWidth="1"/>
    <col min="7695" max="7931" width="8.5703125" style="44"/>
    <col min="7932" max="7932" width="5.5703125" style="44" customWidth="1"/>
    <col min="7933" max="7933" width="13.7109375" style="44" customWidth="1"/>
    <col min="7934" max="7934" width="29" style="44" customWidth="1"/>
    <col min="7935" max="7935" width="14.42578125" style="44" customWidth="1"/>
    <col min="7936" max="7936" width="17.5703125" style="44" customWidth="1"/>
    <col min="7937" max="7937" width="17.7109375" style="44" customWidth="1"/>
    <col min="7938" max="7938" width="19.5703125" style="44" customWidth="1"/>
    <col min="7939" max="7939" width="21" style="44" customWidth="1"/>
    <col min="7940" max="7940" width="18.28515625" style="44" customWidth="1"/>
    <col min="7941" max="7943" width="16.5703125" style="44" customWidth="1"/>
    <col min="7944" max="7944" width="15.28515625" style="44" customWidth="1"/>
    <col min="7945" max="7945" width="25.5703125" style="44" customWidth="1"/>
    <col min="7946" max="7946" width="8.5703125" style="44"/>
    <col min="7947" max="7947" width="12" style="44" customWidth="1"/>
    <col min="7948" max="7948" width="11.42578125" style="44" customWidth="1"/>
    <col min="7949" max="7950" width="12" style="44" customWidth="1"/>
    <col min="7951" max="8187" width="8.5703125" style="44"/>
    <col min="8188" max="8188" width="5.5703125" style="44" customWidth="1"/>
    <col min="8189" max="8189" width="13.7109375" style="44" customWidth="1"/>
    <col min="8190" max="8190" width="29" style="44" customWidth="1"/>
    <col min="8191" max="8191" width="14.42578125" style="44" customWidth="1"/>
    <col min="8192" max="8192" width="17.5703125" style="44" customWidth="1"/>
    <col min="8193" max="8193" width="17.7109375" style="44" customWidth="1"/>
    <col min="8194" max="8194" width="19.5703125" style="44" customWidth="1"/>
    <col min="8195" max="8195" width="21" style="44" customWidth="1"/>
    <col min="8196" max="8196" width="18.28515625" style="44" customWidth="1"/>
    <col min="8197" max="8199" width="16.5703125" style="44" customWidth="1"/>
    <col min="8200" max="8200" width="15.28515625" style="44" customWidth="1"/>
    <col min="8201" max="8201" width="25.5703125" style="44" customWidth="1"/>
    <col min="8202" max="8202" width="8.5703125" style="44"/>
    <col min="8203" max="8203" width="12" style="44" customWidth="1"/>
    <col min="8204" max="8204" width="11.42578125" style="44" customWidth="1"/>
    <col min="8205" max="8206" width="12" style="44" customWidth="1"/>
    <col min="8207" max="8443" width="8.5703125" style="44"/>
    <col min="8444" max="8444" width="5.5703125" style="44" customWidth="1"/>
    <col min="8445" max="8445" width="13.7109375" style="44" customWidth="1"/>
    <col min="8446" max="8446" width="29" style="44" customWidth="1"/>
    <col min="8447" max="8447" width="14.42578125" style="44" customWidth="1"/>
    <col min="8448" max="8448" width="17.5703125" style="44" customWidth="1"/>
    <col min="8449" max="8449" width="17.7109375" style="44" customWidth="1"/>
    <col min="8450" max="8450" width="19.5703125" style="44" customWidth="1"/>
    <col min="8451" max="8451" width="21" style="44" customWidth="1"/>
    <col min="8452" max="8452" width="18.28515625" style="44" customWidth="1"/>
    <col min="8453" max="8455" width="16.5703125" style="44" customWidth="1"/>
    <col min="8456" max="8456" width="15.28515625" style="44" customWidth="1"/>
    <col min="8457" max="8457" width="25.5703125" style="44" customWidth="1"/>
    <col min="8458" max="8458" width="8.5703125" style="44"/>
    <col min="8459" max="8459" width="12" style="44" customWidth="1"/>
    <col min="8460" max="8460" width="11.42578125" style="44" customWidth="1"/>
    <col min="8461" max="8462" width="12" style="44" customWidth="1"/>
    <col min="8463" max="8699" width="8.5703125" style="44"/>
    <col min="8700" max="8700" width="5.5703125" style="44" customWidth="1"/>
    <col min="8701" max="8701" width="13.7109375" style="44" customWidth="1"/>
    <col min="8702" max="8702" width="29" style="44" customWidth="1"/>
    <col min="8703" max="8703" width="14.42578125" style="44" customWidth="1"/>
    <col min="8704" max="8704" width="17.5703125" style="44" customWidth="1"/>
    <col min="8705" max="8705" width="17.7109375" style="44" customWidth="1"/>
    <col min="8706" max="8706" width="19.5703125" style="44" customWidth="1"/>
    <col min="8707" max="8707" width="21" style="44" customWidth="1"/>
    <col min="8708" max="8708" width="18.28515625" style="44" customWidth="1"/>
    <col min="8709" max="8711" width="16.5703125" style="44" customWidth="1"/>
    <col min="8712" max="8712" width="15.28515625" style="44" customWidth="1"/>
    <col min="8713" max="8713" width="25.5703125" style="44" customWidth="1"/>
    <col min="8714" max="8714" width="8.5703125" style="44"/>
    <col min="8715" max="8715" width="12" style="44" customWidth="1"/>
    <col min="8716" max="8716" width="11.42578125" style="44" customWidth="1"/>
    <col min="8717" max="8718" width="12" style="44" customWidth="1"/>
    <col min="8719" max="8955" width="8.5703125" style="44"/>
    <col min="8956" max="8956" width="5.5703125" style="44" customWidth="1"/>
    <col min="8957" max="8957" width="13.7109375" style="44" customWidth="1"/>
    <col min="8958" max="8958" width="29" style="44" customWidth="1"/>
    <col min="8959" max="8959" width="14.42578125" style="44" customWidth="1"/>
    <col min="8960" max="8960" width="17.5703125" style="44" customWidth="1"/>
    <col min="8961" max="8961" width="17.7109375" style="44" customWidth="1"/>
    <col min="8962" max="8962" width="19.5703125" style="44" customWidth="1"/>
    <col min="8963" max="8963" width="21" style="44" customWidth="1"/>
    <col min="8964" max="8964" width="18.28515625" style="44" customWidth="1"/>
    <col min="8965" max="8967" width="16.5703125" style="44" customWidth="1"/>
    <col min="8968" max="8968" width="15.28515625" style="44" customWidth="1"/>
    <col min="8969" max="8969" width="25.5703125" style="44" customWidth="1"/>
    <col min="8970" max="8970" width="8.5703125" style="44"/>
    <col min="8971" max="8971" width="12" style="44" customWidth="1"/>
    <col min="8972" max="8972" width="11.42578125" style="44" customWidth="1"/>
    <col min="8973" max="8974" width="12" style="44" customWidth="1"/>
    <col min="8975" max="9211" width="8.5703125" style="44"/>
    <col min="9212" max="9212" width="5.5703125" style="44" customWidth="1"/>
    <col min="9213" max="9213" width="13.7109375" style="44" customWidth="1"/>
    <col min="9214" max="9214" width="29" style="44" customWidth="1"/>
    <col min="9215" max="9215" width="14.42578125" style="44" customWidth="1"/>
    <col min="9216" max="9216" width="17.5703125" style="44" customWidth="1"/>
    <col min="9217" max="9217" width="17.7109375" style="44" customWidth="1"/>
    <col min="9218" max="9218" width="19.5703125" style="44" customWidth="1"/>
    <col min="9219" max="9219" width="21" style="44" customWidth="1"/>
    <col min="9220" max="9220" width="18.28515625" style="44" customWidth="1"/>
    <col min="9221" max="9223" width="16.5703125" style="44" customWidth="1"/>
    <col min="9224" max="9224" width="15.28515625" style="44" customWidth="1"/>
    <col min="9225" max="9225" width="25.5703125" style="44" customWidth="1"/>
    <col min="9226" max="9226" width="8.5703125" style="44"/>
    <col min="9227" max="9227" width="12" style="44" customWidth="1"/>
    <col min="9228" max="9228" width="11.42578125" style="44" customWidth="1"/>
    <col min="9229" max="9230" width="12" style="44" customWidth="1"/>
    <col min="9231" max="9467" width="8.5703125" style="44"/>
    <col min="9468" max="9468" width="5.5703125" style="44" customWidth="1"/>
    <col min="9469" max="9469" width="13.7109375" style="44" customWidth="1"/>
    <col min="9470" max="9470" width="29" style="44" customWidth="1"/>
    <col min="9471" max="9471" width="14.42578125" style="44" customWidth="1"/>
    <col min="9472" max="9472" width="17.5703125" style="44" customWidth="1"/>
    <col min="9473" max="9473" width="17.7109375" style="44" customWidth="1"/>
    <col min="9474" max="9474" width="19.5703125" style="44" customWidth="1"/>
    <col min="9475" max="9475" width="21" style="44" customWidth="1"/>
    <col min="9476" max="9476" width="18.28515625" style="44" customWidth="1"/>
    <col min="9477" max="9479" width="16.5703125" style="44" customWidth="1"/>
    <col min="9480" max="9480" width="15.28515625" style="44" customWidth="1"/>
    <col min="9481" max="9481" width="25.5703125" style="44" customWidth="1"/>
    <col min="9482" max="9482" width="8.5703125" style="44"/>
    <col min="9483" max="9483" width="12" style="44" customWidth="1"/>
    <col min="9484" max="9484" width="11.42578125" style="44" customWidth="1"/>
    <col min="9485" max="9486" width="12" style="44" customWidth="1"/>
    <col min="9487" max="9723" width="8.5703125" style="44"/>
    <col min="9724" max="9724" width="5.5703125" style="44" customWidth="1"/>
    <col min="9725" max="9725" width="13.7109375" style="44" customWidth="1"/>
    <col min="9726" max="9726" width="29" style="44" customWidth="1"/>
    <col min="9727" max="9727" width="14.42578125" style="44" customWidth="1"/>
    <col min="9728" max="9728" width="17.5703125" style="44" customWidth="1"/>
    <col min="9729" max="9729" width="17.7109375" style="44" customWidth="1"/>
    <col min="9730" max="9730" width="19.5703125" style="44" customWidth="1"/>
    <col min="9731" max="9731" width="21" style="44" customWidth="1"/>
    <col min="9732" max="9732" width="18.28515625" style="44" customWidth="1"/>
    <col min="9733" max="9735" width="16.5703125" style="44" customWidth="1"/>
    <col min="9736" max="9736" width="15.28515625" style="44" customWidth="1"/>
    <col min="9737" max="9737" width="25.5703125" style="44" customWidth="1"/>
    <col min="9738" max="9738" width="8.5703125" style="44"/>
    <col min="9739" max="9739" width="12" style="44" customWidth="1"/>
    <col min="9740" max="9740" width="11.42578125" style="44" customWidth="1"/>
    <col min="9741" max="9742" width="12" style="44" customWidth="1"/>
    <col min="9743" max="9979" width="8.5703125" style="44"/>
    <col min="9980" max="9980" width="5.5703125" style="44" customWidth="1"/>
    <col min="9981" max="9981" width="13.7109375" style="44" customWidth="1"/>
    <col min="9982" max="9982" width="29" style="44" customWidth="1"/>
    <col min="9983" max="9983" width="14.42578125" style="44" customWidth="1"/>
    <col min="9984" max="9984" width="17.5703125" style="44" customWidth="1"/>
    <col min="9985" max="9985" width="17.7109375" style="44" customWidth="1"/>
    <col min="9986" max="9986" width="19.5703125" style="44" customWidth="1"/>
    <col min="9987" max="9987" width="21" style="44" customWidth="1"/>
    <col min="9988" max="9988" width="18.28515625" style="44" customWidth="1"/>
    <col min="9989" max="9991" width="16.5703125" style="44" customWidth="1"/>
    <col min="9992" max="9992" width="15.28515625" style="44" customWidth="1"/>
    <col min="9993" max="9993" width="25.5703125" style="44" customWidth="1"/>
    <col min="9994" max="9994" width="8.5703125" style="44"/>
    <col min="9995" max="9995" width="12" style="44" customWidth="1"/>
    <col min="9996" max="9996" width="11.42578125" style="44" customWidth="1"/>
    <col min="9997" max="9998" width="12" style="44" customWidth="1"/>
    <col min="9999" max="10235" width="8.5703125" style="44"/>
    <col min="10236" max="10236" width="5.5703125" style="44" customWidth="1"/>
    <col min="10237" max="10237" width="13.7109375" style="44" customWidth="1"/>
    <col min="10238" max="10238" width="29" style="44" customWidth="1"/>
    <col min="10239" max="10239" width="14.42578125" style="44" customWidth="1"/>
    <col min="10240" max="10240" width="17.5703125" style="44" customWidth="1"/>
    <col min="10241" max="10241" width="17.7109375" style="44" customWidth="1"/>
    <col min="10242" max="10242" width="19.5703125" style="44" customWidth="1"/>
    <col min="10243" max="10243" width="21" style="44" customWidth="1"/>
    <col min="10244" max="10244" width="18.28515625" style="44" customWidth="1"/>
    <col min="10245" max="10247" width="16.5703125" style="44" customWidth="1"/>
    <col min="10248" max="10248" width="15.28515625" style="44" customWidth="1"/>
    <col min="10249" max="10249" width="25.5703125" style="44" customWidth="1"/>
    <col min="10250" max="10250" width="8.5703125" style="44"/>
    <col min="10251" max="10251" width="12" style="44" customWidth="1"/>
    <col min="10252" max="10252" width="11.42578125" style="44" customWidth="1"/>
    <col min="10253" max="10254" width="12" style="44" customWidth="1"/>
    <col min="10255" max="10491" width="8.5703125" style="44"/>
    <col min="10492" max="10492" width="5.5703125" style="44" customWidth="1"/>
    <col min="10493" max="10493" width="13.7109375" style="44" customWidth="1"/>
    <col min="10494" max="10494" width="29" style="44" customWidth="1"/>
    <col min="10495" max="10495" width="14.42578125" style="44" customWidth="1"/>
    <col min="10496" max="10496" width="17.5703125" style="44" customWidth="1"/>
    <col min="10497" max="10497" width="17.7109375" style="44" customWidth="1"/>
    <col min="10498" max="10498" width="19.5703125" style="44" customWidth="1"/>
    <col min="10499" max="10499" width="21" style="44" customWidth="1"/>
    <col min="10500" max="10500" width="18.28515625" style="44" customWidth="1"/>
    <col min="10501" max="10503" width="16.5703125" style="44" customWidth="1"/>
    <col min="10504" max="10504" width="15.28515625" style="44" customWidth="1"/>
    <col min="10505" max="10505" width="25.5703125" style="44" customWidth="1"/>
    <col min="10506" max="10506" width="8.5703125" style="44"/>
    <col min="10507" max="10507" width="12" style="44" customWidth="1"/>
    <col min="10508" max="10508" width="11.42578125" style="44" customWidth="1"/>
    <col min="10509" max="10510" width="12" style="44" customWidth="1"/>
    <col min="10511" max="10747" width="8.5703125" style="44"/>
    <col min="10748" max="10748" width="5.5703125" style="44" customWidth="1"/>
    <col min="10749" max="10749" width="13.7109375" style="44" customWidth="1"/>
    <col min="10750" max="10750" width="29" style="44" customWidth="1"/>
    <col min="10751" max="10751" width="14.42578125" style="44" customWidth="1"/>
    <col min="10752" max="10752" width="17.5703125" style="44" customWidth="1"/>
    <col min="10753" max="10753" width="17.7109375" style="44" customWidth="1"/>
    <col min="10754" max="10754" width="19.5703125" style="44" customWidth="1"/>
    <col min="10755" max="10755" width="21" style="44" customWidth="1"/>
    <col min="10756" max="10756" width="18.28515625" style="44" customWidth="1"/>
    <col min="10757" max="10759" width="16.5703125" style="44" customWidth="1"/>
    <col min="10760" max="10760" width="15.28515625" style="44" customWidth="1"/>
    <col min="10761" max="10761" width="25.5703125" style="44" customWidth="1"/>
    <col min="10762" max="10762" width="8.5703125" style="44"/>
    <col min="10763" max="10763" width="12" style="44" customWidth="1"/>
    <col min="10764" max="10764" width="11.42578125" style="44" customWidth="1"/>
    <col min="10765" max="10766" width="12" style="44" customWidth="1"/>
    <col min="10767" max="11003" width="8.5703125" style="44"/>
    <col min="11004" max="11004" width="5.5703125" style="44" customWidth="1"/>
    <col min="11005" max="11005" width="13.7109375" style="44" customWidth="1"/>
    <col min="11006" max="11006" width="29" style="44" customWidth="1"/>
    <col min="11007" max="11007" width="14.42578125" style="44" customWidth="1"/>
    <col min="11008" max="11008" width="17.5703125" style="44" customWidth="1"/>
    <col min="11009" max="11009" width="17.7109375" style="44" customWidth="1"/>
    <col min="11010" max="11010" width="19.5703125" style="44" customWidth="1"/>
    <col min="11011" max="11011" width="21" style="44" customWidth="1"/>
    <col min="11012" max="11012" width="18.28515625" style="44" customWidth="1"/>
    <col min="11013" max="11015" width="16.5703125" style="44" customWidth="1"/>
    <col min="11016" max="11016" width="15.28515625" style="44" customWidth="1"/>
    <col min="11017" max="11017" width="25.5703125" style="44" customWidth="1"/>
    <col min="11018" max="11018" width="8.5703125" style="44"/>
    <col min="11019" max="11019" width="12" style="44" customWidth="1"/>
    <col min="11020" max="11020" width="11.42578125" style="44" customWidth="1"/>
    <col min="11021" max="11022" width="12" style="44" customWidth="1"/>
    <col min="11023" max="11259" width="8.5703125" style="44"/>
    <col min="11260" max="11260" width="5.5703125" style="44" customWidth="1"/>
    <col min="11261" max="11261" width="13.7109375" style="44" customWidth="1"/>
    <col min="11262" max="11262" width="29" style="44" customWidth="1"/>
    <col min="11263" max="11263" width="14.42578125" style="44" customWidth="1"/>
    <col min="11264" max="11264" width="17.5703125" style="44" customWidth="1"/>
    <col min="11265" max="11265" width="17.7109375" style="44" customWidth="1"/>
    <col min="11266" max="11266" width="19.5703125" style="44" customWidth="1"/>
    <col min="11267" max="11267" width="21" style="44" customWidth="1"/>
    <col min="11268" max="11268" width="18.28515625" style="44" customWidth="1"/>
    <col min="11269" max="11271" width="16.5703125" style="44" customWidth="1"/>
    <col min="11272" max="11272" width="15.28515625" style="44" customWidth="1"/>
    <col min="11273" max="11273" width="25.5703125" style="44" customWidth="1"/>
    <col min="11274" max="11274" width="8.5703125" style="44"/>
    <col min="11275" max="11275" width="12" style="44" customWidth="1"/>
    <col min="11276" max="11276" width="11.42578125" style="44" customWidth="1"/>
    <col min="11277" max="11278" width="12" style="44" customWidth="1"/>
    <col min="11279" max="11515" width="8.5703125" style="44"/>
    <col min="11516" max="11516" width="5.5703125" style="44" customWidth="1"/>
    <col min="11517" max="11517" width="13.7109375" style="44" customWidth="1"/>
    <col min="11518" max="11518" width="29" style="44" customWidth="1"/>
    <col min="11519" max="11519" width="14.42578125" style="44" customWidth="1"/>
    <col min="11520" max="11520" width="17.5703125" style="44" customWidth="1"/>
    <col min="11521" max="11521" width="17.7109375" style="44" customWidth="1"/>
    <col min="11522" max="11522" width="19.5703125" style="44" customWidth="1"/>
    <col min="11523" max="11523" width="21" style="44" customWidth="1"/>
    <col min="11524" max="11524" width="18.28515625" style="44" customWidth="1"/>
    <col min="11525" max="11527" width="16.5703125" style="44" customWidth="1"/>
    <col min="11528" max="11528" width="15.28515625" style="44" customWidth="1"/>
    <col min="11529" max="11529" width="25.5703125" style="44" customWidth="1"/>
    <col min="11530" max="11530" width="8.5703125" style="44"/>
    <col min="11531" max="11531" width="12" style="44" customWidth="1"/>
    <col min="11532" max="11532" width="11.42578125" style="44" customWidth="1"/>
    <col min="11533" max="11534" width="12" style="44" customWidth="1"/>
    <col min="11535" max="11771" width="8.5703125" style="44"/>
    <col min="11772" max="11772" width="5.5703125" style="44" customWidth="1"/>
    <col min="11773" max="11773" width="13.7109375" style="44" customWidth="1"/>
    <col min="11774" max="11774" width="29" style="44" customWidth="1"/>
    <col min="11775" max="11775" width="14.42578125" style="44" customWidth="1"/>
    <col min="11776" max="11776" width="17.5703125" style="44" customWidth="1"/>
    <col min="11777" max="11777" width="17.7109375" style="44" customWidth="1"/>
    <col min="11778" max="11778" width="19.5703125" style="44" customWidth="1"/>
    <col min="11779" max="11779" width="21" style="44" customWidth="1"/>
    <col min="11780" max="11780" width="18.28515625" style="44" customWidth="1"/>
    <col min="11781" max="11783" width="16.5703125" style="44" customWidth="1"/>
    <col min="11784" max="11784" width="15.28515625" style="44" customWidth="1"/>
    <col min="11785" max="11785" width="25.5703125" style="44" customWidth="1"/>
    <col min="11786" max="11786" width="8.5703125" style="44"/>
    <col min="11787" max="11787" width="12" style="44" customWidth="1"/>
    <col min="11788" max="11788" width="11.42578125" style="44" customWidth="1"/>
    <col min="11789" max="11790" width="12" style="44" customWidth="1"/>
    <col min="11791" max="12027" width="8.5703125" style="44"/>
    <col min="12028" max="12028" width="5.5703125" style="44" customWidth="1"/>
    <col min="12029" max="12029" width="13.7109375" style="44" customWidth="1"/>
    <col min="12030" max="12030" width="29" style="44" customWidth="1"/>
    <col min="12031" max="12031" width="14.42578125" style="44" customWidth="1"/>
    <col min="12032" max="12032" width="17.5703125" style="44" customWidth="1"/>
    <col min="12033" max="12033" width="17.7109375" style="44" customWidth="1"/>
    <col min="12034" max="12034" width="19.5703125" style="44" customWidth="1"/>
    <col min="12035" max="12035" width="21" style="44" customWidth="1"/>
    <col min="12036" max="12036" width="18.28515625" style="44" customWidth="1"/>
    <col min="12037" max="12039" width="16.5703125" style="44" customWidth="1"/>
    <col min="12040" max="12040" width="15.28515625" style="44" customWidth="1"/>
    <col min="12041" max="12041" width="25.5703125" style="44" customWidth="1"/>
    <col min="12042" max="12042" width="8.5703125" style="44"/>
    <col min="12043" max="12043" width="12" style="44" customWidth="1"/>
    <col min="12044" max="12044" width="11.42578125" style="44" customWidth="1"/>
    <col min="12045" max="12046" width="12" style="44" customWidth="1"/>
    <col min="12047" max="12283" width="8.5703125" style="44"/>
    <col min="12284" max="12284" width="5.5703125" style="44" customWidth="1"/>
    <col min="12285" max="12285" width="13.7109375" style="44" customWidth="1"/>
    <col min="12286" max="12286" width="29" style="44" customWidth="1"/>
    <col min="12287" max="12287" width="14.42578125" style="44" customWidth="1"/>
    <col min="12288" max="12288" width="17.5703125" style="44" customWidth="1"/>
    <col min="12289" max="12289" width="17.7109375" style="44" customWidth="1"/>
    <col min="12290" max="12290" width="19.5703125" style="44" customWidth="1"/>
    <col min="12291" max="12291" width="21" style="44" customWidth="1"/>
    <col min="12292" max="12292" width="18.28515625" style="44" customWidth="1"/>
    <col min="12293" max="12295" width="16.5703125" style="44" customWidth="1"/>
    <col min="12296" max="12296" width="15.28515625" style="44" customWidth="1"/>
    <col min="12297" max="12297" width="25.5703125" style="44" customWidth="1"/>
    <col min="12298" max="12298" width="8.5703125" style="44"/>
    <col min="12299" max="12299" width="12" style="44" customWidth="1"/>
    <col min="12300" max="12300" width="11.42578125" style="44" customWidth="1"/>
    <col min="12301" max="12302" width="12" style="44" customWidth="1"/>
    <col min="12303" max="12539" width="8.5703125" style="44"/>
    <col min="12540" max="12540" width="5.5703125" style="44" customWidth="1"/>
    <col min="12541" max="12541" width="13.7109375" style="44" customWidth="1"/>
    <col min="12542" max="12542" width="29" style="44" customWidth="1"/>
    <col min="12543" max="12543" width="14.42578125" style="44" customWidth="1"/>
    <col min="12544" max="12544" width="17.5703125" style="44" customWidth="1"/>
    <col min="12545" max="12545" width="17.7109375" style="44" customWidth="1"/>
    <col min="12546" max="12546" width="19.5703125" style="44" customWidth="1"/>
    <col min="12547" max="12547" width="21" style="44" customWidth="1"/>
    <col min="12548" max="12548" width="18.28515625" style="44" customWidth="1"/>
    <col min="12549" max="12551" width="16.5703125" style="44" customWidth="1"/>
    <col min="12552" max="12552" width="15.28515625" style="44" customWidth="1"/>
    <col min="12553" max="12553" width="25.5703125" style="44" customWidth="1"/>
    <col min="12554" max="12554" width="8.5703125" style="44"/>
    <col min="12555" max="12555" width="12" style="44" customWidth="1"/>
    <col min="12556" max="12556" width="11.42578125" style="44" customWidth="1"/>
    <col min="12557" max="12558" width="12" style="44" customWidth="1"/>
    <col min="12559" max="12795" width="8.5703125" style="44"/>
    <col min="12796" max="12796" width="5.5703125" style="44" customWidth="1"/>
    <col min="12797" max="12797" width="13.7109375" style="44" customWidth="1"/>
    <col min="12798" max="12798" width="29" style="44" customWidth="1"/>
    <col min="12799" max="12799" width="14.42578125" style="44" customWidth="1"/>
    <col min="12800" max="12800" width="17.5703125" style="44" customWidth="1"/>
    <col min="12801" max="12801" width="17.7109375" style="44" customWidth="1"/>
    <col min="12802" max="12802" width="19.5703125" style="44" customWidth="1"/>
    <col min="12803" max="12803" width="21" style="44" customWidth="1"/>
    <col min="12804" max="12804" width="18.28515625" style="44" customWidth="1"/>
    <col min="12805" max="12807" width="16.5703125" style="44" customWidth="1"/>
    <col min="12808" max="12808" width="15.28515625" style="44" customWidth="1"/>
    <col min="12809" max="12809" width="25.5703125" style="44" customWidth="1"/>
    <col min="12810" max="12810" width="8.5703125" style="44"/>
    <col min="12811" max="12811" width="12" style="44" customWidth="1"/>
    <col min="12812" max="12812" width="11.42578125" style="44" customWidth="1"/>
    <col min="12813" max="12814" width="12" style="44" customWidth="1"/>
    <col min="12815" max="13051" width="8.5703125" style="44"/>
    <col min="13052" max="13052" width="5.5703125" style="44" customWidth="1"/>
    <col min="13053" max="13053" width="13.7109375" style="44" customWidth="1"/>
    <col min="13054" max="13054" width="29" style="44" customWidth="1"/>
    <col min="13055" max="13055" width="14.42578125" style="44" customWidth="1"/>
    <col min="13056" max="13056" width="17.5703125" style="44" customWidth="1"/>
    <col min="13057" max="13057" width="17.7109375" style="44" customWidth="1"/>
    <col min="13058" max="13058" width="19.5703125" style="44" customWidth="1"/>
    <col min="13059" max="13059" width="21" style="44" customWidth="1"/>
    <col min="13060" max="13060" width="18.28515625" style="44" customWidth="1"/>
    <col min="13061" max="13063" width="16.5703125" style="44" customWidth="1"/>
    <col min="13064" max="13064" width="15.28515625" style="44" customWidth="1"/>
    <col min="13065" max="13065" width="25.5703125" style="44" customWidth="1"/>
    <col min="13066" max="13066" width="8.5703125" style="44"/>
    <col min="13067" max="13067" width="12" style="44" customWidth="1"/>
    <col min="13068" max="13068" width="11.42578125" style="44" customWidth="1"/>
    <col min="13069" max="13070" width="12" style="44" customWidth="1"/>
    <col min="13071" max="13307" width="8.5703125" style="44"/>
    <col min="13308" max="13308" width="5.5703125" style="44" customWidth="1"/>
    <col min="13309" max="13309" width="13.7109375" style="44" customWidth="1"/>
    <col min="13310" max="13310" width="29" style="44" customWidth="1"/>
    <col min="13311" max="13311" width="14.42578125" style="44" customWidth="1"/>
    <col min="13312" max="13312" width="17.5703125" style="44" customWidth="1"/>
    <col min="13313" max="13313" width="17.7109375" style="44" customWidth="1"/>
    <col min="13314" max="13314" width="19.5703125" style="44" customWidth="1"/>
    <col min="13315" max="13315" width="21" style="44" customWidth="1"/>
    <col min="13316" max="13316" width="18.28515625" style="44" customWidth="1"/>
    <col min="13317" max="13319" width="16.5703125" style="44" customWidth="1"/>
    <col min="13320" max="13320" width="15.28515625" style="44" customWidth="1"/>
    <col min="13321" max="13321" width="25.5703125" style="44" customWidth="1"/>
    <col min="13322" max="13322" width="8.5703125" style="44"/>
    <col min="13323" max="13323" width="12" style="44" customWidth="1"/>
    <col min="13324" max="13324" width="11.42578125" style="44" customWidth="1"/>
    <col min="13325" max="13326" width="12" style="44" customWidth="1"/>
    <col min="13327" max="13563" width="8.5703125" style="44"/>
    <col min="13564" max="13564" width="5.5703125" style="44" customWidth="1"/>
    <col min="13565" max="13565" width="13.7109375" style="44" customWidth="1"/>
    <col min="13566" max="13566" width="29" style="44" customWidth="1"/>
    <col min="13567" max="13567" width="14.42578125" style="44" customWidth="1"/>
    <col min="13568" max="13568" width="17.5703125" style="44" customWidth="1"/>
    <col min="13569" max="13569" width="17.7109375" style="44" customWidth="1"/>
    <col min="13570" max="13570" width="19.5703125" style="44" customWidth="1"/>
    <col min="13571" max="13571" width="21" style="44" customWidth="1"/>
    <col min="13572" max="13572" width="18.28515625" style="44" customWidth="1"/>
    <col min="13573" max="13575" width="16.5703125" style="44" customWidth="1"/>
    <col min="13576" max="13576" width="15.28515625" style="44" customWidth="1"/>
    <col min="13577" max="13577" width="25.5703125" style="44" customWidth="1"/>
    <col min="13578" max="13578" width="8.5703125" style="44"/>
    <col min="13579" max="13579" width="12" style="44" customWidth="1"/>
    <col min="13580" max="13580" width="11.42578125" style="44" customWidth="1"/>
    <col min="13581" max="13582" width="12" style="44" customWidth="1"/>
    <col min="13583" max="13819" width="8.5703125" style="44"/>
    <col min="13820" max="13820" width="5.5703125" style="44" customWidth="1"/>
    <col min="13821" max="13821" width="13.7109375" style="44" customWidth="1"/>
    <col min="13822" max="13822" width="29" style="44" customWidth="1"/>
    <col min="13823" max="13823" width="14.42578125" style="44" customWidth="1"/>
    <col min="13824" max="13824" width="17.5703125" style="44" customWidth="1"/>
    <col min="13825" max="13825" width="17.7109375" style="44" customWidth="1"/>
    <col min="13826" max="13826" width="19.5703125" style="44" customWidth="1"/>
    <col min="13827" max="13827" width="21" style="44" customWidth="1"/>
    <col min="13828" max="13828" width="18.28515625" style="44" customWidth="1"/>
    <col min="13829" max="13831" width="16.5703125" style="44" customWidth="1"/>
    <col min="13832" max="13832" width="15.28515625" style="44" customWidth="1"/>
    <col min="13833" max="13833" width="25.5703125" style="44" customWidth="1"/>
    <col min="13834" max="13834" width="8.5703125" style="44"/>
    <col min="13835" max="13835" width="12" style="44" customWidth="1"/>
    <col min="13836" max="13836" width="11.42578125" style="44" customWidth="1"/>
    <col min="13837" max="13838" width="12" style="44" customWidth="1"/>
    <col min="13839" max="14075" width="8.5703125" style="44"/>
    <col min="14076" max="14076" width="5.5703125" style="44" customWidth="1"/>
    <col min="14077" max="14077" width="13.7109375" style="44" customWidth="1"/>
    <col min="14078" max="14078" width="29" style="44" customWidth="1"/>
    <col min="14079" max="14079" width="14.42578125" style="44" customWidth="1"/>
    <col min="14080" max="14080" width="17.5703125" style="44" customWidth="1"/>
    <col min="14081" max="14081" width="17.7109375" style="44" customWidth="1"/>
    <col min="14082" max="14082" width="19.5703125" style="44" customWidth="1"/>
    <col min="14083" max="14083" width="21" style="44" customWidth="1"/>
    <col min="14084" max="14084" width="18.28515625" style="44" customWidth="1"/>
    <col min="14085" max="14087" width="16.5703125" style="44" customWidth="1"/>
    <col min="14088" max="14088" width="15.28515625" style="44" customWidth="1"/>
    <col min="14089" max="14089" width="25.5703125" style="44" customWidth="1"/>
    <col min="14090" max="14090" width="8.5703125" style="44"/>
    <col min="14091" max="14091" width="12" style="44" customWidth="1"/>
    <col min="14092" max="14092" width="11.42578125" style="44" customWidth="1"/>
    <col min="14093" max="14094" width="12" style="44" customWidth="1"/>
    <col min="14095" max="14331" width="8.5703125" style="44"/>
    <col min="14332" max="14332" width="5.5703125" style="44" customWidth="1"/>
    <col min="14333" max="14333" width="13.7109375" style="44" customWidth="1"/>
    <col min="14334" max="14334" width="29" style="44" customWidth="1"/>
    <col min="14335" max="14335" width="14.42578125" style="44" customWidth="1"/>
    <col min="14336" max="14336" width="17.5703125" style="44" customWidth="1"/>
    <col min="14337" max="14337" width="17.7109375" style="44" customWidth="1"/>
    <col min="14338" max="14338" width="19.5703125" style="44" customWidth="1"/>
    <col min="14339" max="14339" width="21" style="44" customWidth="1"/>
    <col min="14340" max="14340" width="18.28515625" style="44" customWidth="1"/>
    <col min="14341" max="14343" width="16.5703125" style="44" customWidth="1"/>
    <col min="14344" max="14344" width="15.28515625" style="44" customWidth="1"/>
    <col min="14345" max="14345" width="25.5703125" style="44" customWidth="1"/>
    <col min="14346" max="14346" width="8.5703125" style="44"/>
    <col min="14347" max="14347" width="12" style="44" customWidth="1"/>
    <col min="14348" max="14348" width="11.42578125" style="44" customWidth="1"/>
    <col min="14349" max="14350" width="12" style="44" customWidth="1"/>
    <col min="14351" max="14587" width="8.5703125" style="44"/>
    <col min="14588" max="14588" width="5.5703125" style="44" customWidth="1"/>
    <col min="14589" max="14589" width="13.7109375" style="44" customWidth="1"/>
    <col min="14590" max="14590" width="29" style="44" customWidth="1"/>
    <col min="14591" max="14591" width="14.42578125" style="44" customWidth="1"/>
    <col min="14592" max="14592" width="17.5703125" style="44" customWidth="1"/>
    <col min="14593" max="14593" width="17.7109375" style="44" customWidth="1"/>
    <col min="14594" max="14594" width="19.5703125" style="44" customWidth="1"/>
    <col min="14595" max="14595" width="21" style="44" customWidth="1"/>
    <col min="14596" max="14596" width="18.28515625" style="44" customWidth="1"/>
    <col min="14597" max="14599" width="16.5703125" style="44" customWidth="1"/>
    <col min="14600" max="14600" width="15.28515625" style="44" customWidth="1"/>
    <col min="14601" max="14601" width="25.5703125" style="44" customWidth="1"/>
    <col min="14602" max="14602" width="8.5703125" style="44"/>
    <col min="14603" max="14603" width="12" style="44" customWidth="1"/>
    <col min="14604" max="14604" width="11.42578125" style="44" customWidth="1"/>
    <col min="14605" max="14606" width="12" style="44" customWidth="1"/>
    <col min="14607" max="14843" width="8.5703125" style="44"/>
    <col min="14844" max="14844" width="5.5703125" style="44" customWidth="1"/>
    <col min="14845" max="14845" width="13.7109375" style="44" customWidth="1"/>
    <col min="14846" max="14846" width="29" style="44" customWidth="1"/>
    <col min="14847" max="14847" width="14.42578125" style="44" customWidth="1"/>
    <col min="14848" max="14848" width="17.5703125" style="44" customWidth="1"/>
    <col min="14849" max="14849" width="17.7109375" style="44" customWidth="1"/>
    <col min="14850" max="14850" width="19.5703125" style="44" customWidth="1"/>
    <col min="14851" max="14851" width="21" style="44" customWidth="1"/>
    <col min="14852" max="14852" width="18.28515625" style="44" customWidth="1"/>
    <col min="14853" max="14855" width="16.5703125" style="44" customWidth="1"/>
    <col min="14856" max="14856" width="15.28515625" style="44" customWidth="1"/>
    <col min="14857" max="14857" width="25.5703125" style="44" customWidth="1"/>
    <col min="14858" max="14858" width="8.5703125" style="44"/>
    <col min="14859" max="14859" width="12" style="44" customWidth="1"/>
    <col min="14860" max="14860" width="11.42578125" style="44" customWidth="1"/>
    <col min="14861" max="14862" width="12" style="44" customWidth="1"/>
    <col min="14863" max="15099" width="8.5703125" style="44"/>
    <col min="15100" max="15100" width="5.5703125" style="44" customWidth="1"/>
    <col min="15101" max="15101" width="13.7109375" style="44" customWidth="1"/>
    <col min="15102" max="15102" width="29" style="44" customWidth="1"/>
    <col min="15103" max="15103" width="14.42578125" style="44" customWidth="1"/>
    <col min="15104" max="15104" width="17.5703125" style="44" customWidth="1"/>
    <col min="15105" max="15105" width="17.7109375" style="44" customWidth="1"/>
    <col min="15106" max="15106" width="19.5703125" style="44" customWidth="1"/>
    <col min="15107" max="15107" width="21" style="44" customWidth="1"/>
    <col min="15108" max="15108" width="18.28515625" style="44" customWidth="1"/>
    <col min="15109" max="15111" width="16.5703125" style="44" customWidth="1"/>
    <col min="15112" max="15112" width="15.28515625" style="44" customWidth="1"/>
    <col min="15113" max="15113" width="25.5703125" style="44" customWidth="1"/>
    <col min="15114" max="15114" width="8.5703125" style="44"/>
    <col min="15115" max="15115" width="12" style="44" customWidth="1"/>
    <col min="15116" max="15116" width="11.42578125" style="44" customWidth="1"/>
    <col min="15117" max="15118" width="12" style="44" customWidth="1"/>
    <col min="15119" max="15355" width="8.5703125" style="44"/>
    <col min="15356" max="15356" width="5.5703125" style="44" customWidth="1"/>
    <col min="15357" max="15357" width="13.7109375" style="44" customWidth="1"/>
    <col min="15358" max="15358" width="29" style="44" customWidth="1"/>
    <col min="15359" max="15359" width="14.42578125" style="44" customWidth="1"/>
    <col min="15360" max="15360" width="17.5703125" style="44" customWidth="1"/>
    <col min="15361" max="15361" width="17.7109375" style="44" customWidth="1"/>
    <col min="15362" max="15362" width="19.5703125" style="44" customWidth="1"/>
    <col min="15363" max="15363" width="21" style="44" customWidth="1"/>
    <col min="15364" max="15364" width="18.28515625" style="44" customWidth="1"/>
    <col min="15365" max="15367" width="16.5703125" style="44" customWidth="1"/>
    <col min="15368" max="15368" width="15.28515625" style="44" customWidth="1"/>
    <col min="15369" max="15369" width="25.5703125" style="44" customWidth="1"/>
    <col min="15370" max="15370" width="8.5703125" style="44"/>
    <col min="15371" max="15371" width="12" style="44" customWidth="1"/>
    <col min="15372" max="15372" width="11.42578125" style="44" customWidth="1"/>
    <col min="15373" max="15374" width="12" style="44" customWidth="1"/>
    <col min="15375" max="15611" width="8.5703125" style="44"/>
    <col min="15612" max="15612" width="5.5703125" style="44" customWidth="1"/>
    <col min="15613" max="15613" width="13.7109375" style="44" customWidth="1"/>
    <col min="15614" max="15614" width="29" style="44" customWidth="1"/>
    <col min="15615" max="15615" width="14.42578125" style="44" customWidth="1"/>
    <col min="15616" max="15616" width="17.5703125" style="44" customWidth="1"/>
    <col min="15617" max="15617" width="17.7109375" style="44" customWidth="1"/>
    <col min="15618" max="15618" width="19.5703125" style="44" customWidth="1"/>
    <col min="15619" max="15619" width="21" style="44" customWidth="1"/>
    <col min="15620" max="15620" width="18.28515625" style="44" customWidth="1"/>
    <col min="15621" max="15623" width="16.5703125" style="44" customWidth="1"/>
    <col min="15624" max="15624" width="15.28515625" style="44" customWidth="1"/>
    <col min="15625" max="15625" width="25.5703125" style="44" customWidth="1"/>
    <col min="15626" max="15626" width="8.5703125" style="44"/>
    <col min="15627" max="15627" width="12" style="44" customWidth="1"/>
    <col min="15628" max="15628" width="11.42578125" style="44" customWidth="1"/>
    <col min="15629" max="15630" width="12" style="44" customWidth="1"/>
    <col min="15631" max="15867" width="8.5703125" style="44"/>
    <col min="15868" max="15868" width="5.5703125" style="44" customWidth="1"/>
    <col min="15869" max="15869" width="13.7109375" style="44" customWidth="1"/>
    <col min="15870" max="15870" width="29" style="44" customWidth="1"/>
    <col min="15871" max="15871" width="14.42578125" style="44" customWidth="1"/>
    <col min="15872" max="15872" width="17.5703125" style="44" customWidth="1"/>
    <col min="15873" max="15873" width="17.7109375" style="44" customWidth="1"/>
    <col min="15874" max="15874" width="19.5703125" style="44" customWidth="1"/>
    <col min="15875" max="15875" width="21" style="44" customWidth="1"/>
    <col min="15876" max="15876" width="18.28515625" style="44" customWidth="1"/>
    <col min="15877" max="15879" width="16.5703125" style="44" customWidth="1"/>
    <col min="15880" max="15880" width="15.28515625" style="44" customWidth="1"/>
    <col min="15881" max="15881" width="25.5703125" style="44" customWidth="1"/>
    <col min="15882" max="15882" width="8.5703125" style="44"/>
    <col min="15883" max="15883" width="12" style="44" customWidth="1"/>
    <col min="15884" max="15884" width="11.42578125" style="44" customWidth="1"/>
    <col min="15885" max="15886" width="12" style="44" customWidth="1"/>
    <col min="15887" max="16123" width="8.5703125" style="44"/>
    <col min="16124" max="16124" width="5.5703125" style="44" customWidth="1"/>
    <col min="16125" max="16125" width="13.7109375" style="44" customWidth="1"/>
    <col min="16126" max="16126" width="29" style="44" customWidth="1"/>
    <col min="16127" max="16127" width="14.42578125" style="44" customWidth="1"/>
    <col min="16128" max="16128" width="17.5703125" style="44" customWidth="1"/>
    <col min="16129" max="16129" width="17.7109375" style="44" customWidth="1"/>
    <col min="16130" max="16130" width="19.5703125" style="44" customWidth="1"/>
    <col min="16131" max="16131" width="21" style="44" customWidth="1"/>
    <col min="16132" max="16132" width="18.28515625" style="44" customWidth="1"/>
    <col min="16133" max="16135" width="16.5703125" style="44" customWidth="1"/>
    <col min="16136" max="16136" width="15.28515625" style="44" customWidth="1"/>
    <col min="16137" max="16137" width="25.5703125" style="44" customWidth="1"/>
    <col min="16138" max="16138" width="8.5703125" style="44"/>
    <col min="16139" max="16139" width="12" style="44" customWidth="1"/>
    <col min="16140" max="16140" width="11.42578125" style="44" customWidth="1"/>
    <col min="16141" max="16142" width="12" style="44" customWidth="1"/>
    <col min="16143" max="16384" width="8.5703125" style="44"/>
  </cols>
  <sheetData>
    <row r="1" spans="1:14" ht="44.25" customHeight="1" x14ac:dyDescent="0.3">
      <c r="A1" s="493" t="s">
        <v>0</v>
      </c>
      <c r="B1" s="494"/>
      <c r="C1" s="494"/>
      <c r="D1" s="46"/>
      <c r="E1" s="47"/>
      <c r="F1" s="48"/>
      <c r="H1" s="533" t="s">
        <v>208</v>
      </c>
      <c r="I1" s="534"/>
      <c r="J1" s="534"/>
      <c r="K1" s="535"/>
      <c r="L1" s="79"/>
    </row>
    <row r="2" spans="1:14" ht="24" customHeight="1" x14ac:dyDescent="0.3">
      <c r="A2" s="495" t="s">
        <v>2</v>
      </c>
      <c r="B2" s="496"/>
      <c r="C2" s="496"/>
      <c r="D2" s="50"/>
      <c r="F2" s="51"/>
      <c r="H2" s="306" t="s">
        <v>126</v>
      </c>
      <c r="I2" s="307" t="s">
        <v>127</v>
      </c>
      <c r="J2" s="307"/>
      <c r="K2" s="308" t="s">
        <v>125</v>
      </c>
    </row>
    <row r="3" spans="1:14" ht="37.5" customHeight="1" thickBot="1" x14ac:dyDescent="0.35">
      <c r="A3" s="497" t="s">
        <v>3</v>
      </c>
      <c r="B3" s="498" t="s">
        <v>4</v>
      </c>
      <c r="C3" s="498" t="s">
        <v>4</v>
      </c>
      <c r="D3" s="53"/>
      <c r="E3" s="54"/>
      <c r="F3" s="55"/>
      <c r="H3" s="302">
        <f>'Tab.1 valore finanziario D.O.'!K17</f>
        <v>17634122.829999998</v>
      </c>
      <c r="I3" s="303">
        <f>+'Tab. 3.1  Cessati anno 2025'!K23+'Tab. 3.1  Cessati anno 2025'!K24</f>
        <v>0</v>
      </c>
      <c r="J3" s="304" t="s">
        <v>124</v>
      </c>
      <c r="K3" s="305">
        <f>H3-I3</f>
        <v>17634122.829999998</v>
      </c>
    </row>
    <row r="4" spans="1:14" ht="14.25" customHeight="1" x14ac:dyDescent="0.3">
      <c r="A4" s="56"/>
      <c r="B4" s="56"/>
      <c r="C4" s="56"/>
      <c r="D4" s="56"/>
      <c r="E4" s="57"/>
      <c r="F4" s="57"/>
      <c r="G4" s="56"/>
      <c r="H4" s="57"/>
      <c r="I4" s="57"/>
      <c r="J4" s="57"/>
      <c r="K4" s="57"/>
    </row>
    <row r="5" spans="1:14" ht="52.5" customHeight="1" x14ac:dyDescent="0.3">
      <c r="A5" s="536" t="s">
        <v>305</v>
      </c>
      <c r="B5" s="536"/>
      <c r="C5" s="536"/>
      <c r="D5" s="536"/>
      <c r="E5" s="536"/>
      <c r="F5" s="536"/>
      <c r="G5" s="536"/>
      <c r="H5" s="536"/>
      <c r="I5" s="536"/>
      <c r="J5" s="536"/>
      <c r="K5" s="536"/>
    </row>
    <row r="6" spans="1:14" ht="90.6" customHeight="1" x14ac:dyDescent="0.3">
      <c r="A6" s="492" t="s">
        <v>5</v>
      </c>
      <c r="B6" s="59" t="s">
        <v>6</v>
      </c>
      <c r="C6" s="59" t="s">
        <v>204</v>
      </c>
      <c r="D6" s="424" t="s">
        <v>160</v>
      </c>
      <c r="E6" s="70"/>
      <c r="F6" s="59"/>
      <c r="G6" s="59" t="s">
        <v>25</v>
      </c>
      <c r="H6" s="59" t="s">
        <v>76</v>
      </c>
      <c r="I6" s="360" t="s">
        <v>26</v>
      </c>
      <c r="J6" s="59" t="s">
        <v>35</v>
      </c>
      <c r="K6" s="60" t="s">
        <v>34</v>
      </c>
    </row>
    <row r="7" spans="1:14" ht="18" customHeight="1" x14ac:dyDescent="0.3">
      <c r="A7" s="492"/>
      <c r="B7" s="61" t="s">
        <v>7</v>
      </c>
      <c r="C7" s="62">
        <v>63807.87</v>
      </c>
      <c r="D7" s="362">
        <f>49.08*13</f>
        <v>638.04</v>
      </c>
      <c r="E7" s="70"/>
      <c r="F7" s="363"/>
      <c r="G7" s="65">
        <f>+C7+D7</f>
        <v>64445.91</v>
      </c>
      <c r="H7" s="66">
        <f>G7*38.38%</f>
        <v>24734.340258000004</v>
      </c>
      <c r="I7" s="364">
        <f>+ROUND(+G7+H7,2)</f>
        <v>89180.25</v>
      </c>
      <c r="J7" s="70">
        <v>1</v>
      </c>
      <c r="K7" s="298">
        <f>+ROUND(J7*I7,2)</f>
        <v>89180.25</v>
      </c>
      <c r="L7" s="69"/>
    </row>
    <row r="8" spans="1:14" ht="18" customHeight="1" x14ac:dyDescent="0.3">
      <c r="A8" s="492"/>
      <c r="B8" s="61" t="s">
        <v>8</v>
      </c>
      <c r="C8" s="62">
        <v>50005.77</v>
      </c>
      <c r="D8" s="425">
        <f>38.47*13</f>
        <v>500.11</v>
      </c>
      <c r="E8" s="70"/>
      <c r="F8" s="363"/>
      <c r="G8" s="65">
        <f>+C8+D8</f>
        <v>50505.88</v>
      </c>
      <c r="H8" s="66">
        <f>G8*38.38%</f>
        <v>19384.156744</v>
      </c>
      <c r="I8" s="364">
        <f>+ROUND(+G8+H8,2)</f>
        <v>69890.039999999994</v>
      </c>
      <c r="J8" s="70">
        <v>17</v>
      </c>
      <c r="K8" s="298">
        <f>+ROUND(J8*I8,2)</f>
        <v>1188130.68</v>
      </c>
      <c r="L8" s="69"/>
      <c r="N8" s="52"/>
    </row>
    <row r="9" spans="1:14" ht="14.25" customHeight="1" x14ac:dyDescent="0.3">
      <c r="A9" s="71"/>
      <c r="B9" s="72"/>
      <c r="C9" s="73"/>
      <c r="D9" s="73"/>
      <c r="E9" s="73"/>
      <c r="F9" s="73"/>
      <c r="G9" s="73"/>
      <c r="H9" s="73"/>
      <c r="I9" s="73"/>
      <c r="J9" s="108"/>
      <c r="K9" s="108"/>
      <c r="L9" s="69"/>
      <c r="N9" s="52"/>
    </row>
    <row r="10" spans="1:14" ht="132" customHeight="1" x14ac:dyDescent="0.3">
      <c r="A10" s="492" t="s">
        <v>9</v>
      </c>
      <c r="B10" s="74"/>
      <c r="C10" s="59" t="s">
        <v>134</v>
      </c>
      <c r="D10" s="59" t="s">
        <v>160</v>
      </c>
      <c r="E10" s="59" t="s">
        <v>27</v>
      </c>
      <c r="F10" s="59" t="s">
        <v>28</v>
      </c>
      <c r="G10" s="59" t="s">
        <v>10</v>
      </c>
      <c r="H10" s="59" t="s">
        <v>29</v>
      </c>
      <c r="I10" s="360" t="s">
        <v>26</v>
      </c>
      <c r="J10" s="59" t="s">
        <v>35</v>
      </c>
      <c r="K10" s="60" t="s">
        <v>34</v>
      </c>
      <c r="L10" s="69"/>
      <c r="N10" s="52"/>
    </row>
    <row r="11" spans="1:14" ht="25.5" customHeight="1" x14ac:dyDescent="0.3">
      <c r="A11" s="492"/>
      <c r="B11" s="70" t="s">
        <v>66</v>
      </c>
      <c r="C11" s="365">
        <f>34634.49/12*13</f>
        <v>37520.697500000002</v>
      </c>
      <c r="D11" s="365">
        <f>28.86*13</f>
        <v>375.18</v>
      </c>
      <c r="E11" s="365"/>
      <c r="F11" s="365"/>
      <c r="G11" s="365">
        <f>+C11+D11+E11+F11</f>
        <v>37895.877500000002</v>
      </c>
      <c r="H11" s="365">
        <f>+(C11+D11+E11)*38.38%+(F11*32.7%)</f>
        <v>14544.437784500002</v>
      </c>
      <c r="I11" s="364" t="str">
        <f>+IF(E11&lt;&gt;0,+ROUND(+G11+H11,2),"0")</f>
        <v>0</v>
      </c>
      <c r="J11" s="299"/>
      <c r="K11" s="298">
        <f>+ROUND(J11*I11,2)</f>
        <v>0</v>
      </c>
      <c r="L11" s="69"/>
      <c r="N11" s="52"/>
    </row>
    <row r="12" spans="1:14" ht="14.25" customHeight="1" x14ac:dyDescent="0.3">
      <c r="A12" s="492"/>
      <c r="B12" s="72"/>
      <c r="C12" s="73"/>
      <c r="D12" s="73"/>
      <c r="E12" s="73"/>
      <c r="F12" s="73"/>
      <c r="G12" s="73"/>
      <c r="H12" s="73"/>
      <c r="I12" s="73"/>
      <c r="J12" s="108"/>
      <c r="K12" s="108"/>
      <c r="L12" s="69"/>
      <c r="N12" s="52"/>
    </row>
    <row r="13" spans="1:14" ht="105.75" customHeight="1" x14ac:dyDescent="0.3">
      <c r="A13" s="492"/>
      <c r="B13" s="74"/>
      <c r="C13" s="59" t="s">
        <v>134</v>
      </c>
      <c r="D13" s="59" t="s">
        <v>160</v>
      </c>
      <c r="E13" s="59" t="s">
        <v>269</v>
      </c>
      <c r="F13" s="59"/>
      <c r="G13" s="59" t="s">
        <v>32</v>
      </c>
      <c r="H13" s="59" t="s">
        <v>76</v>
      </c>
      <c r="I13" s="360" t="s">
        <v>26</v>
      </c>
      <c r="J13" s="59" t="s">
        <v>35</v>
      </c>
      <c r="K13" s="60" t="s">
        <v>34</v>
      </c>
      <c r="L13" s="69"/>
      <c r="N13" s="52"/>
    </row>
    <row r="14" spans="1:14" ht="15.75" customHeight="1" x14ac:dyDescent="0.3">
      <c r="A14" s="492"/>
      <c r="B14" s="70" t="s">
        <v>11</v>
      </c>
      <c r="C14" s="62">
        <f>ROUND(25363.13/12*13,2)</f>
        <v>27476.720000000001</v>
      </c>
      <c r="D14" s="361">
        <f>21.14*13</f>
        <v>274.82</v>
      </c>
      <c r="E14" s="361"/>
      <c r="F14" s="75"/>
      <c r="G14" s="361">
        <f>+F14+D14+C14+E14</f>
        <v>27751.54</v>
      </c>
      <c r="H14" s="66">
        <f>G14*38.38%</f>
        <v>10651.041052</v>
      </c>
      <c r="I14" s="364">
        <f>+ROUND(+G14+H14,2)</f>
        <v>38402.58</v>
      </c>
      <c r="J14" s="299">
        <v>141</v>
      </c>
      <c r="K14" s="298">
        <f>+ROUND(J14*I14,2)</f>
        <v>5414763.7800000003</v>
      </c>
      <c r="L14" s="69"/>
    </row>
    <row r="15" spans="1:14" ht="15" customHeight="1" x14ac:dyDescent="0.3">
      <c r="A15" s="492"/>
      <c r="B15" s="70" t="s">
        <v>12</v>
      </c>
      <c r="C15" s="62">
        <f>+ROUND(20884.37/12*13,2)</f>
        <v>22624.73</v>
      </c>
      <c r="D15" s="361">
        <f>17.4*13</f>
        <v>226.2</v>
      </c>
      <c r="E15" s="361"/>
      <c r="F15" s="75"/>
      <c r="G15" s="361">
        <f>+F15+D15+C15+E15</f>
        <v>22850.93</v>
      </c>
      <c r="H15" s="66">
        <f>G15*38.38%</f>
        <v>8770.1869340000012</v>
      </c>
      <c r="I15" s="364">
        <f>+ROUND(+G15+H15,2)</f>
        <v>31621.119999999999</v>
      </c>
      <c r="J15" s="299">
        <v>251</v>
      </c>
      <c r="K15" s="298">
        <f>+ROUND(J15*I15,2)</f>
        <v>7936901.1200000001</v>
      </c>
      <c r="L15" s="69"/>
      <c r="N15" s="79"/>
    </row>
    <row r="16" spans="1:14" x14ac:dyDescent="0.3">
      <c r="A16" s="492"/>
      <c r="B16" s="70" t="s">
        <v>13</v>
      </c>
      <c r="C16" s="62">
        <f>+ROUND(19847.64/12*13,2)</f>
        <v>21501.61</v>
      </c>
      <c r="D16" s="361">
        <f>16.54*13</f>
        <v>215.01999999999998</v>
      </c>
      <c r="E16" s="361"/>
      <c r="F16" s="75"/>
      <c r="G16" s="361">
        <f>+F16+D16+C16+E16</f>
        <v>21716.63</v>
      </c>
      <c r="H16" s="66">
        <f>G16*38.38%</f>
        <v>8334.8425940000016</v>
      </c>
      <c r="I16" s="364">
        <f>+ROUND(+G16+H16,2)</f>
        <v>30051.47</v>
      </c>
      <c r="J16" s="299">
        <v>100</v>
      </c>
      <c r="K16" s="298">
        <f>+ROUND(J16*I16,2)</f>
        <v>3005147</v>
      </c>
      <c r="L16" s="69"/>
    </row>
    <row r="17" spans="2:13" ht="35.25" customHeight="1" x14ac:dyDescent="0.3">
      <c r="C17" s="69"/>
      <c r="D17" s="69"/>
      <c r="E17" s="69"/>
      <c r="F17" s="69"/>
      <c r="G17" s="69"/>
      <c r="I17" s="36" t="s">
        <v>14</v>
      </c>
      <c r="J17" s="300">
        <f>+SUM(J7:J16)</f>
        <v>510</v>
      </c>
      <c r="K17" s="301">
        <f>+SUM(K7:K16)</f>
        <v>17634122.829999998</v>
      </c>
      <c r="L17" s="69"/>
    </row>
    <row r="18" spans="2:13" ht="18" customHeight="1" x14ac:dyDescent="0.3">
      <c r="C18" s="69"/>
      <c r="D18" s="69"/>
      <c r="E18" s="69"/>
      <c r="F18" s="69"/>
      <c r="G18" s="69"/>
      <c r="L18" s="69"/>
    </row>
    <row r="19" spans="2:13" ht="18" customHeight="1" thickBot="1" x14ac:dyDescent="0.35"/>
    <row r="20" spans="2:13" ht="18" customHeight="1" x14ac:dyDescent="0.3">
      <c r="B20" s="530" t="s">
        <v>48</v>
      </c>
      <c r="C20" s="531"/>
      <c r="D20" s="531"/>
      <c r="E20" s="531"/>
      <c r="F20" s="531"/>
      <c r="G20" s="531"/>
      <c r="H20" s="531"/>
      <c r="I20" s="531"/>
      <c r="J20" s="531"/>
      <c r="K20" s="532"/>
      <c r="L20" s="83"/>
      <c r="M20" s="83"/>
    </row>
    <row r="21" spans="2:13" ht="20.25" customHeight="1" x14ac:dyDescent="0.3">
      <c r="B21" s="505" t="s">
        <v>67</v>
      </c>
      <c r="C21" s="505"/>
      <c r="D21" s="505"/>
      <c r="E21" s="505"/>
      <c r="F21" s="505"/>
      <c r="G21" s="505"/>
      <c r="H21" s="505"/>
      <c r="I21" s="505"/>
      <c r="J21" s="505"/>
      <c r="K21" s="505"/>
      <c r="L21" s="84"/>
      <c r="M21" s="84"/>
    </row>
    <row r="22" spans="2:13" ht="46.5" customHeight="1" x14ac:dyDescent="0.3">
      <c r="B22" s="505" t="s">
        <v>75</v>
      </c>
      <c r="C22" s="505"/>
      <c r="D22" s="505"/>
      <c r="E22" s="505"/>
      <c r="F22" s="505"/>
      <c r="G22" s="505"/>
      <c r="H22" s="505"/>
      <c r="I22" s="505"/>
      <c r="J22" s="505"/>
      <c r="K22" s="505"/>
      <c r="L22" s="84"/>
      <c r="M22" s="84"/>
    </row>
    <row r="23" spans="2:13" ht="53.25" customHeight="1" x14ac:dyDescent="0.3">
      <c r="B23" s="505" t="s">
        <v>248</v>
      </c>
      <c r="C23" s="505"/>
      <c r="D23" s="505"/>
      <c r="E23" s="505"/>
      <c r="F23" s="505"/>
      <c r="G23" s="505"/>
      <c r="H23" s="505"/>
      <c r="I23" s="505"/>
      <c r="J23" s="505"/>
      <c r="K23" s="505"/>
      <c r="L23" s="84"/>
      <c r="M23" s="84"/>
    </row>
    <row r="24" spans="2:13" x14ac:dyDescent="0.3">
      <c r="B24" s="504"/>
      <c r="C24" s="504"/>
      <c r="D24" s="504"/>
      <c r="E24" s="504"/>
      <c r="F24" s="504"/>
      <c r="G24" s="504"/>
      <c r="H24" s="504"/>
      <c r="I24" s="504"/>
      <c r="J24" s="504"/>
      <c r="K24" s="504"/>
      <c r="L24" s="504"/>
      <c r="M24" s="504"/>
    </row>
  </sheetData>
  <sheetProtection selectLockedCells="1" selectUnlockedCells="1"/>
  <mergeCells count="12">
    <mergeCell ref="A1:C1"/>
    <mergeCell ref="H1:K1"/>
    <mergeCell ref="A2:C2"/>
    <mergeCell ref="A3:C3"/>
    <mergeCell ref="A5:K5"/>
    <mergeCell ref="B24:M24"/>
    <mergeCell ref="A6:A8"/>
    <mergeCell ref="A10:A16"/>
    <mergeCell ref="B20:K20"/>
    <mergeCell ref="B21:K21"/>
    <mergeCell ref="B22:K22"/>
    <mergeCell ref="B23:K23"/>
  </mergeCells>
  <pageMargins left="0.2902777777777778" right="0.1701388888888889" top="0.35" bottom="0.45" header="0.51180555555555551" footer="0.51180555555555551"/>
  <pageSetup paperSize="9" scale="54" firstPageNumber="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D1382-122D-4417-BBF7-840A68843D40}">
  <sheetPr>
    <tabColor theme="3"/>
    <pageSetUpPr fitToPage="1"/>
  </sheetPr>
  <dimension ref="A1:Q27"/>
  <sheetViews>
    <sheetView showGridLines="0" zoomScale="115" zoomScaleNormal="115" workbookViewId="0">
      <selection activeCell="K8" sqref="K8"/>
    </sheetView>
  </sheetViews>
  <sheetFormatPr defaultColWidth="8.5703125" defaultRowHeight="18.75" x14ac:dyDescent="0.3"/>
  <cols>
    <col min="1" max="1" width="5.5703125" style="44" customWidth="1"/>
    <col min="2" max="2" width="13.28515625" style="44" bestFit="1" customWidth="1"/>
    <col min="3" max="3" width="17.7109375" style="44" customWidth="1"/>
    <col min="4" max="4" width="19" style="44" customWidth="1"/>
    <col min="5" max="5" width="13.7109375" style="44" customWidth="1"/>
    <col min="6" max="6" width="16.28515625" style="44" customWidth="1"/>
    <col min="7" max="7" width="15.42578125" style="44" customWidth="1"/>
    <col min="8" max="8" width="18.7109375" style="44" customWidth="1"/>
    <col min="9" max="9" width="14.28515625" style="44" customWidth="1"/>
    <col min="10" max="12" width="18.42578125" style="44" customWidth="1"/>
    <col min="13" max="13" width="20.7109375" style="44" customWidth="1"/>
    <col min="14" max="14" width="12" style="44" customWidth="1"/>
    <col min="15" max="15" width="8.5703125" style="44"/>
    <col min="16" max="16" width="12" style="44" customWidth="1"/>
    <col min="17" max="17" width="11.42578125" style="44" customWidth="1"/>
    <col min="18" max="19" width="12" style="44" customWidth="1"/>
    <col min="20" max="254" width="8.5703125" style="44"/>
    <col min="255" max="255" width="5.5703125" style="44" customWidth="1"/>
    <col min="256" max="256" width="13.28515625" style="44" bestFit="1" customWidth="1"/>
    <col min="257" max="257" width="17.7109375" style="44" customWidth="1"/>
    <col min="258" max="258" width="17.28515625" style="44" customWidth="1"/>
    <col min="259" max="259" width="13.7109375" style="44" customWidth="1"/>
    <col min="260" max="260" width="16.28515625" style="44" customWidth="1"/>
    <col min="261" max="261" width="12.7109375" style="44" customWidth="1"/>
    <col min="262" max="262" width="19.5703125" style="44" customWidth="1"/>
    <col min="263" max="263" width="20" style="44" customWidth="1"/>
    <col min="264" max="264" width="11.7109375" style="44" customWidth="1"/>
    <col min="265" max="265" width="10.7109375" style="44" customWidth="1"/>
    <col min="266" max="266" width="13.7109375" style="44" bestFit="1" customWidth="1"/>
    <col min="267" max="267" width="13.5703125" style="44" customWidth="1"/>
    <col min="268" max="268" width="17.28515625" style="44" customWidth="1"/>
    <col min="269" max="269" width="21.7109375" style="44" customWidth="1"/>
    <col min="270" max="270" width="12" style="44" customWidth="1"/>
    <col min="271" max="271" width="8.5703125" style="44"/>
    <col min="272" max="272" width="12" style="44" customWidth="1"/>
    <col min="273" max="273" width="11.42578125" style="44" customWidth="1"/>
    <col min="274" max="275" width="12" style="44" customWidth="1"/>
    <col min="276" max="510" width="8.5703125" style="44"/>
    <col min="511" max="511" width="5.5703125" style="44" customWidth="1"/>
    <col min="512" max="512" width="13.28515625" style="44" bestFit="1" customWidth="1"/>
    <col min="513" max="513" width="17.7109375" style="44" customWidth="1"/>
    <col min="514" max="514" width="17.28515625" style="44" customWidth="1"/>
    <col min="515" max="515" width="13.7109375" style="44" customWidth="1"/>
    <col min="516" max="516" width="16.28515625" style="44" customWidth="1"/>
    <col min="517" max="517" width="12.7109375" style="44" customWidth="1"/>
    <col min="518" max="518" width="19.5703125" style="44" customWidth="1"/>
    <col min="519" max="519" width="20" style="44" customWidth="1"/>
    <col min="520" max="520" width="11.7109375" style="44" customWidth="1"/>
    <col min="521" max="521" width="10.7109375" style="44" customWidth="1"/>
    <col min="522" max="522" width="13.7109375" style="44" bestFit="1" customWidth="1"/>
    <col min="523" max="523" width="13.5703125" style="44" customWidth="1"/>
    <col min="524" max="524" width="17.28515625" style="44" customWidth="1"/>
    <col min="525" max="525" width="21.7109375" style="44" customWidth="1"/>
    <col min="526" max="526" width="12" style="44" customWidth="1"/>
    <col min="527" max="527" width="8.5703125" style="44"/>
    <col min="528" max="528" width="12" style="44" customWidth="1"/>
    <col min="529" max="529" width="11.42578125" style="44" customWidth="1"/>
    <col min="530" max="531" width="12" style="44" customWidth="1"/>
    <col min="532" max="766" width="8.5703125" style="44"/>
    <col min="767" max="767" width="5.5703125" style="44" customWidth="1"/>
    <col min="768" max="768" width="13.28515625" style="44" bestFit="1" customWidth="1"/>
    <col min="769" max="769" width="17.7109375" style="44" customWidth="1"/>
    <col min="770" max="770" width="17.28515625" style="44" customWidth="1"/>
    <col min="771" max="771" width="13.7109375" style="44" customWidth="1"/>
    <col min="772" max="772" width="16.28515625" style="44" customWidth="1"/>
    <col min="773" max="773" width="12.7109375" style="44" customWidth="1"/>
    <col min="774" max="774" width="19.5703125" style="44" customWidth="1"/>
    <col min="775" max="775" width="20" style="44" customWidth="1"/>
    <col min="776" max="776" width="11.7109375" style="44" customWidth="1"/>
    <col min="777" max="777" width="10.7109375" style="44" customWidth="1"/>
    <col min="778" max="778" width="13.7109375" style="44" bestFit="1" customWidth="1"/>
    <col min="779" max="779" width="13.5703125" style="44" customWidth="1"/>
    <col min="780" max="780" width="17.28515625" style="44" customWidth="1"/>
    <col min="781" max="781" width="21.7109375" style="44" customWidth="1"/>
    <col min="782" max="782" width="12" style="44" customWidth="1"/>
    <col min="783" max="783" width="8.5703125" style="44"/>
    <col min="784" max="784" width="12" style="44" customWidth="1"/>
    <col min="785" max="785" width="11.42578125" style="44" customWidth="1"/>
    <col min="786" max="787" width="12" style="44" customWidth="1"/>
    <col min="788" max="1022" width="8.5703125" style="44"/>
    <col min="1023" max="1023" width="5.5703125" style="44" customWidth="1"/>
    <col min="1024" max="1024" width="13.28515625" style="44" bestFit="1" customWidth="1"/>
    <col min="1025" max="1025" width="17.7109375" style="44" customWidth="1"/>
    <col min="1026" max="1026" width="17.28515625" style="44" customWidth="1"/>
    <col min="1027" max="1027" width="13.7109375" style="44" customWidth="1"/>
    <col min="1028" max="1028" width="16.28515625" style="44" customWidth="1"/>
    <col min="1029" max="1029" width="12.7109375" style="44" customWidth="1"/>
    <col min="1030" max="1030" width="19.5703125" style="44" customWidth="1"/>
    <col min="1031" max="1031" width="20" style="44" customWidth="1"/>
    <col min="1032" max="1032" width="11.7109375" style="44" customWidth="1"/>
    <col min="1033" max="1033" width="10.7109375" style="44" customWidth="1"/>
    <col min="1034" max="1034" width="13.7109375" style="44" bestFit="1" customWidth="1"/>
    <col min="1035" max="1035" width="13.5703125" style="44" customWidth="1"/>
    <col min="1036" max="1036" width="17.28515625" style="44" customWidth="1"/>
    <col min="1037" max="1037" width="21.7109375" style="44" customWidth="1"/>
    <col min="1038" max="1038" width="12" style="44" customWidth="1"/>
    <col min="1039" max="1039" width="8.5703125" style="44"/>
    <col min="1040" max="1040" width="12" style="44" customWidth="1"/>
    <col min="1041" max="1041" width="11.42578125" style="44" customWidth="1"/>
    <col min="1042" max="1043" width="12" style="44" customWidth="1"/>
    <col min="1044" max="1278" width="8.5703125" style="44"/>
    <col min="1279" max="1279" width="5.5703125" style="44" customWidth="1"/>
    <col min="1280" max="1280" width="13.28515625" style="44" bestFit="1" customWidth="1"/>
    <col min="1281" max="1281" width="17.7109375" style="44" customWidth="1"/>
    <col min="1282" max="1282" width="17.28515625" style="44" customWidth="1"/>
    <col min="1283" max="1283" width="13.7109375" style="44" customWidth="1"/>
    <col min="1284" max="1284" width="16.28515625" style="44" customWidth="1"/>
    <col min="1285" max="1285" width="12.7109375" style="44" customWidth="1"/>
    <col min="1286" max="1286" width="19.5703125" style="44" customWidth="1"/>
    <col min="1287" max="1287" width="20" style="44" customWidth="1"/>
    <col min="1288" max="1288" width="11.7109375" style="44" customWidth="1"/>
    <col min="1289" max="1289" width="10.7109375" style="44" customWidth="1"/>
    <col min="1290" max="1290" width="13.7109375" style="44" bestFit="1" customWidth="1"/>
    <col min="1291" max="1291" width="13.5703125" style="44" customWidth="1"/>
    <col min="1292" max="1292" width="17.28515625" style="44" customWidth="1"/>
    <col min="1293" max="1293" width="21.7109375" style="44" customWidth="1"/>
    <col min="1294" max="1294" width="12" style="44" customWidth="1"/>
    <col min="1295" max="1295" width="8.5703125" style="44"/>
    <col min="1296" max="1296" width="12" style="44" customWidth="1"/>
    <col min="1297" max="1297" width="11.42578125" style="44" customWidth="1"/>
    <col min="1298" max="1299" width="12" style="44" customWidth="1"/>
    <col min="1300" max="1534" width="8.5703125" style="44"/>
    <col min="1535" max="1535" width="5.5703125" style="44" customWidth="1"/>
    <col min="1536" max="1536" width="13.28515625" style="44" bestFit="1" customWidth="1"/>
    <col min="1537" max="1537" width="17.7109375" style="44" customWidth="1"/>
    <col min="1538" max="1538" width="17.28515625" style="44" customWidth="1"/>
    <col min="1539" max="1539" width="13.7109375" style="44" customWidth="1"/>
    <col min="1540" max="1540" width="16.28515625" style="44" customWidth="1"/>
    <col min="1541" max="1541" width="12.7109375" style="44" customWidth="1"/>
    <col min="1542" max="1542" width="19.5703125" style="44" customWidth="1"/>
    <col min="1543" max="1543" width="20" style="44" customWidth="1"/>
    <col min="1544" max="1544" width="11.7109375" style="44" customWidth="1"/>
    <col min="1545" max="1545" width="10.7109375" style="44" customWidth="1"/>
    <col min="1546" max="1546" width="13.7109375" style="44" bestFit="1" customWidth="1"/>
    <col min="1547" max="1547" width="13.5703125" style="44" customWidth="1"/>
    <col min="1548" max="1548" width="17.28515625" style="44" customWidth="1"/>
    <col min="1549" max="1549" width="21.7109375" style="44" customWidth="1"/>
    <col min="1550" max="1550" width="12" style="44" customWidth="1"/>
    <col min="1551" max="1551" width="8.5703125" style="44"/>
    <col min="1552" max="1552" width="12" style="44" customWidth="1"/>
    <col min="1553" max="1553" width="11.42578125" style="44" customWidth="1"/>
    <col min="1554" max="1555" width="12" style="44" customWidth="1"/>
    <col min="1556" max="1790" width="8.5703125" style="44"/>
    <col min="1791" max="1791" width="5.5703125" style="44" customWidth="1"/>
    <col min="1792" max="1792" width="13.28515625" style="44" bestFit="1" customWidth="1"/>
    <col min="1793" max="1793" width="17.7109375" style="44" customWidth="1"/>
    <col min="1794" max="1794" width="17.28515625" style="44" customWidth="1"/>
    <col min="1795" max="1795" width="13.7109375" style="44" customWidth="1"/>
    <col min="1796" max="1796" width="16.28515625" style="44" customWidth="1"/>
    <col min="1797" max="1797" width="12.7109375" style="44" customWidth="1"/>
    <col min="1798" max="1798" width="19.5703125" style="44" customWidth="1"/>
    <col min="1799" max="1799" width="20" style="44" customWidth="1"/>
    <col min="1800" max="1800" width="11.7109375" style="44" customWidth="1"/>
    <col min="1801" max="1801" width="10.7109375" style="44" customWidth="1"/>
    <col min="1802" max="1802" width="13.7109375" style="44" bestFit="1" customWidth="1"/>
    <col min="1803" max="1803" width="13.5703125" style="44" customWidth="1"/>
    <col min="1804" max="1804" width="17.28515625" style="44" customWidth="1"/>
    <col min="1805" max="1805" width="21.7109375" style="44" customWidth="1"/>
    <col min="1806" max="1806" width="12" style="44" customWidth="1"/>
    <col min="1807" max="1807" width="8.5703125" style="44"/>
    <col min="1808" max="1808" width="12" style="44" customWidth="1"/>
    <col min="1809" max="1809" width="11.42578125" style="44" customWidth="1"/>
    <col min="1810" max="1811" width="12" style="44" customWidth="1"/>
    <col min="1812" max="2046" width="8.5703125" style="44"/>
    <col min="2047" max="2047" width="5.5703125" style="44" customWidth="1"/>
    <col min="2048" max="2048" width="13.28515625" style="44" bestFit="1" customWidth="1"/>
    <col min="2049" max="2049" width="17.7109375" style="44" customWidth="1"/>
    <col min="2050" max="2050" width="17.28515625" style="44" customWidth="1"/>
    <col min="2051" max="2051" width="13.7109375" style="44" customWidth="1"/>
    <col min="2052" max="2052" width="16.28515625" style="44" customWidth="1"/>
    <col min="2053" max="2053" width="12.7109375" style="44" customWidth="1"/>
    <col min="2054" max="2054" width="19.5703125" style="44" customWidth="1"/>
    <col min="2055" max="2055" width="20" style="44" customWidth="1"/>
    <col min="2056" max="2056" width="11.7109375" style="44" customWidth="1"/>
    <col min="2057" max="2057" width="10.7109375" style="44" customWidth="1"/>
    <col min="2058" max="2058" width="13.7109375" style="44" bestFit="1" customWidth="1"/>
    <col min="2059" max="2059" width="13.5703125" style="44" customWidth="1"/>
    <col min="2060" max="2060" width="17.28515625" style="44" customWidth="1"/>
    <col min="2061" max="2061" width="21.7109375" style="44" customWidth="1"/>
    <col min="2062" max="2062" width="12" style="44" customWidth="1"/>
    <col min="2063" max="2063" width="8.5703125" style="44"/>
    <col min="2064" max="2064" width="12" style="44" customWidth="1"/>
    <col min="2065" max="2065" width="11.42578125" style="44" customWidth="1"/>
    <col min="2066" max="2067" width="12" style="44" customWidth="1"/>
    <col min="2068" max="2302" width="8.5703125" style="44"/>
    <col min="2303" max="2303" width="5.5703125" style="44" customWidth="1"/>
    <col min="2304" max="2304" width="13.28515625" style="44" bestFit="1" customWidth="1"/>
    <col min="2305" max="2305" width="17.7109375" style="44" customWidth="1"/>
    <col min="2306" max="2306" width="17.28515625" style="44" customWidth="1"/>
    <col min="2307" max="2307" width="13.7109375" style="44" customWidth="1"/>
    <col min="2308" max="2308" width="16.28515625" style="44" customWidth="1"/>
    <col min="2309" max="2309" width="12.7109375" style="44" customWidth="1"/>
    <col min="2310" max="2310" width="19.5703125" style="44" customWidth="1"/>
    <col min="2311" max="2311" width="20" style="44" customWidth="1"/>
    <col min="2312" max="2312" width="11.7109375" style="44" customWidth="1"/>
    <col min="2313" max="2313" width="10.7109375" style="44" customWidth="1"/>
    <col min="2314" max="2314" width="13.7109375" style="44" bestFit="1" customWidth="1"/>
    <col min="2315" max="2315" width="13.5703125" style="44" customWidth="1"/>
    <col min="2316" max="2316" width="17.28515625" style="44" customWidth="1"/>
    <col min="2317" max="2317" width="21.7109375" style="44" customWidth="1"/>
    <col min="2318" max="2318" width="12" style="44" customWidth="1"/>
    <col min="2319" max="2319" width="8.5703125" style="44"/>
    <col min="2320" max="2320" width="12" style="44" customWidth="1"/>
    <col min="2321" max="2321" width="11.42578125" style="44" customWidth="1"/>
    <col min="2322" max="2323" width="12" style="44" customWidth="1"/>
    <col min="2324" max="2558" width="8.5703125" style="44"/>
    <col min="2559" max="2559" width="5.5703125" style="44" customWidth="1"/>
    <col min="2560" max="2560" width="13.28515625" style="44" bestFit="1" customWidth="1"/>
    <col min="2561" max="2561" width="17.7109375" style="44" customWidth="1"/>
    <col min="2562" max="2562" width="17.28515625" style="44" customWidth="1"/>
    <col min="2563" max="2563" width="13.7109375" style="44" customWidth="1"/>
    <col min="2564" max="2564" width="16.28515625" style="44" customWidth="1"/>
    <col min="2565" max="2565" width="12.7109375" style="44" customWidth="1"/>
    <col min="2566" max="2566" width="19.5703125" style="44" customWidth="1"/>
    <col min="2567" max="2567" width="20" style="44" customWidth="1"/>
    <col min="2568" max="2568" width="11.7109375" style="44" customWidth="1"/>
    <col min="2569" max="2569" width="10.7109375" style="44" customWidth="1"/>
    <col min="2570" max="2570" width="13.7109375" style="44" bestFit="1" customWidth="1"/>
    <col min="2571" max="2571" width="13.5703125" style="44" customWidth="1"/>
    <col min="2572" max="2572" width="17.28515625" style="44" customWidth="1"/>
    <col min="2573" max="2573" width="21.7109375" style="44" customWidth="1"/>
    <col min="2574" max="2574" width="12" style="44" customWidth="1"/>
    <col min="2575" max="2575" width="8.5703125" style="44"/>
    <col min="2576" max="2576" width="12" style="44" customWidth="1"/>
    <col min="2577" max="2577" width="11.42578125" style="44" customWidth="1"/>
    <col min="2578" max="2579" width="12" style="44" customWidth="1"/>
    <col min="2580" max="2814" width="8.5703125" style="44"/>
    <col min="2815" max="2815" width="5.5703125" style="44" customWidth="1"/>
    <col min="2816" max="2816" width="13.28515625" style="44" bestFit="1" customWidth="1"/>
    <col min="2817" max="2817" width="17.7109375" style="44" customWidth="1"/>
    <col min="2818" max="2818" width="17.28515625" style="44" customWidth="1"/>
    <col min="2819" max="2819" width="13.7109375" style="44" customWidth="1"/>
    <col min="2820" max="2820" width="16.28515625" style="44" customWidth="1"/>
    <col min="2821" max="2821" width="12.7109375" style="44" customWidth="1"/>
    <col min="2822" max="2822" width="19.5703125" style="44" customWidth="1"/>
    <col min="2823" max="2823" width="20" style="44" customWidth="1"/>
    <col min="2824" max="2824" width="11.7109375" style="44" customWidth="1"/>
    <col min="2825" max="2825" width="10.7109375" style="44" customWidth="1"/>
    <col min="2826" max="2826" width="13.7109375" style="44" bestFit="1" customWidth="1"/>
    <col min="2827" max="2827" width="13.5703125" style="44" customWidth="1"/>
    <col min="2828" max="2828" width="17.28515625" style="44" customWidth="1"/>
    <col min="2829" max="2829" width="21.7109375" style="44" customWidth="1"/>
    <col min="2830" max="2830" width="12" style="44" customWidth="1"/>
    <col min="2831" max="2831" width="8.5703125" style="44"/>
    <col min="2832" max="2832" width="12" style="44" customWidth="1"/>
    <col min="2833" max="2833" width="11.42578125" style="44" customWidth="1"/>
    <col min="2834" max="2835" width="12" style="44" customWidth="1"/>
    <col min="2836" max="3070" width="8.5703125" style="44"/>
    <col min="3071" max="3071" width="5.5703125" style="44" customWidth="1"/>
    <col min="3072" max="3072" width="13.28515625" style="44" bestFit="1" customWidth="1"/>
    <col min="3073" max="3073" width="17.7109375" style="44" customWidth="1"/>
    <col min="3074" max="3074" width="17.28515625" style="44" customWidth="1"/>
    <col min="3075" max="3075" width="13.7109375" style="44" customWidth="1"/>
    <col min="3076" max="3076" width="16.28515625" style="44" customWidth="1"/>
    <col min="3077" max="3077" width="12.7109375" style="44" customWidth="1"/>
    <col min="3078" max="3078" width="19.5703125" style="44" customWidth="1"/>
    <col min="3079" max="3079" width="20" style="44" customWidth="1"/>
    <col min="3080" max="3080" width="11.7109375" style="44" customWidth="1"/>
    <col min="3081" max="3081" width="10.7109375" style="44" customWidth="1"/>
    <col min="3082" max="3082" width="13.7109375" style="44" bestFit="1" customWidth="1"/>
    <col min="3083" max="3083" width="13.5703125" style="44" customWidth="1"/>
    <col min="3084" max="3084" width="17.28515625" style="44" customWidth="1"/>
    <col min="3085" max="3085" width="21.7109375" style="44" customWidth="1"/>
    <col min="3086" max="3086" width="12" style="44" customWidth="1"/>
    <col min="3087" max="3087" width="8.5703125" style="44"/>
    <col min="3088" max="3088" width="12" style="44" customWidth="1"/>
    <col min="3089" max="3089" width="11.42578125" style="44" customWidth="1"/>
    <col min="3090" max="3091" width="12" style="44" customWidth="1"/>
    <col min="3092" max="3326" width="8.5703125" style="44"/>
    <col min="3327" max="3327" width="5.5703125" style="44" customWidth="1"/>
    <col min="3328" max="3328" width="13.28515625" style="44" bestFit="1" customWidth="1"/>
    <col min="3329" max="3329" width="17.7109375" style="44" customWidth="1"/>
    <col min="3330" max="3330" width="17.28515625" style="44" customWidth="1"/>
    <col min="3331" max="3331" width="13.7109375" style="44" customWidth="1"/>
    <col min="3332" max="3332" width="16.28515625" style="44" customWidth="1"/>
    <col min="3333" max="3333" width="12.7109375" style="44" customWidth="1"/>
    <col min="3334" max="3334" width="19.5703125" style="44" customWidth="1"/>
    <col min="3335" max="3335" width="20" style="44" customWidth="1"/>
    <col min="3336" max="3336" width="11.7109375" style="44" customWidth="1"/>
    <col min="3337" max="3337" width="10.7109375" style="44" customWidth="1"/>
    <col min="3338" max="3338" width="13.7109375" style="44" bestFit="1" customWidth="1"/>
    <col min="3339" max="3339" width="13.5703125" style="44" customWidth="1"/>
    <col min="3340" max="3340" width="17.28515625" style="44" customWidth="1"/>
    <col min="3341" max="3341" width="21.7109375" style="44" customWidth="1"/>
    <col min="3342" max="3342" width="12" style="44" customWidth="1"/>
    <col min="3343" max="3343" width="8.5703125" style="44"/>
    <col min="3344" max="3344" width="12" style="44" customWidth="1"/>
    <col min="3345" max="3345" width="11.42578125" style="44" customWidth="1"/>
    <col min="3346" max="3347" width="12" style="44" customWidth="1"/>
    <col min="3348" max="3582" width="8.5703125" style="44"/>
    <col min="3583" max="3583" width="5.5703125" style="44" customWidth="1"/>
    <col min="3584" max="3584" width="13.28515625" style="44" bestFit="1" customWidth="1"/>
    <col min="3585" max="3585" width="17.7109375" style="44" customWidth="1"/>
    <col min="3586" max="3586" width="17.28515625" style="44" customWidth="1"/>
    <col min="3587" max="3587" width="13.7109375" style="44" customWidth="1"/>
    <col min="3588" max="3588" width="16.28515625" style="44" customWidth="1"/>
    <col min="3589" max="3589" width="12.7109375" style="44" customWidth="1"/>
    <col min="3590" max="3590" width="19.5703125" style="44" customWidth="1"/>
    <col min="3591" max="3591" width="20" style="44" customWidth="1"/>
    <col min="3592" max="3592" width="11.7109375" style="44" customWidth="1"/>
    <col min="3593" max="3593" width="10.7109375" style="44" customWidth="1"/>
    <col min="3594" max="3594" width="13.7109375" style="44" bestFit="1" customWidth="1"/>
    <col min="3595" max="3595" width="13.5703125" style="44" customWidth="1"/>
    <col min="3596" max="3596" width="17.28515625" style="44" customWidth="1"/>
    <col min="3597" max="3597" width="21.7109375" style="44" customWidth="1"/>
    <col min="3598" max="3598" width="12" style="44" customWidth="1"/>
    <col min="3599" max="3599" width="8.5703125" style="44"/>
    <col min="3600" max="3600" width="12" style="44" customWidth="1"/>
    <col min="3601" max="3601" width="11.42578125" style="44" customWidth="1"/>
    <col min="3602" max="3603" width="12" style="44" customWidth="1"/>
    <col min="3604" max="3838" width="8.5703125" style="44"/>
    <col min="3839" max="3839" width="5.5703125" style="44" customWidth="1"/>
    <col min="3840" max="3840" width="13.28515625" style="44" bestFit="1" customWidth="1"/>
    <col min="3841" max="3841" width="17.7109375" style="44" customWidth="1"/>
    <col min="3842" max="3842" width="17.28515625" style="44" customWidth="1"/>
    <col min="3843" max="3843" width="13.7109375" style="44" customWidth="1"/>
    <col min="3844" max="3844" width="16.28515625" style="44" customWidth="1"/>
    <col min="3845" max="3845" width="12.7109375" style="44" customWidth="1"/>
    <col min="3846" max="3846" width="19.5703125" style="44" customWidth="1"/>
    <col min="3847" max="3847" width="20" style="44" customWidth="1"/>
    <col min="3848" max="3848" width="11.7109375" style="44" customWidth="1"/>
    <col min="3849" max="3849" width="10.7109375" style="44" customWidth="1"/>
    <col min="3850" max="3850" width="13.7109375" style="44" bestFit="1" customWidth="1"/>
    <col min="3851" max="3851" width="13.5703125" style="44" customWidth="1"/>
    <col min="3852" max="3852" width="17.28515625" style="44" customWidth="1"/>
    <col min="3853" max="3853" width="21.7109375" style="44" customWidth="1"/>
    <col min="3854" max="3854" width="12" style="44" customWidth="1"/>
    <col min="3855" max="3855" width="8.5703125" style="44"/>
    <col min="3856" max="3856" width="12" style="44" customWidth="1"/>
    <col min="3857" max="3857" width="11.42578125" style="44" customWidth="1"/>
    <col min="3858" max="3859" width="12" style="44" customWidth="1"/>
    <col min="3860" max="4094" width="8.5703125" style="44"/>
    <col min="4095" max="4095" width="5.5703125" style="44" customWidth="1"/>
    <col min="4096" max="4096" width="13.28515625" style="44" bestFit="1" customWidth="1"/>
    <col min="4097" max="4097" width="17.7109375" style="44" customWidth="1"/>
    <col min="4098" max="4098" width="17.28515625" style="44" customWidth="1"/>
    <col min="4099" max="4099" width="13.7109375" style="44" customWidth="1"/>
    <col min="4100" max="4100" width="16.28515625" style="44" customWidth="1"/>
    <col min="4101" max="4101" width="12.7109375" style="44" customWidth="1"/>
    <col min="4102" max="4102" width="19.5703125" style="44" customWidth="1"/>
    <col min="4103" max="4103" width="20" style="44" customWidth="1"/>
    <col min="4104" max="4104" width="11.7109375" style="44" customWidth="1"/>
    <col min="4105" max="4105" width="10.7109375" style="44" customWidth="1"/>
    <col min="4106" max="4106" width="13.7109375" style="44" bestFit="1" customWidth="1"/>
    <col min="4107" max="4107" width="13.5703125" style="44" customWidth="1"/>
    <col min="4108" max="4108" width="17.28515625" style="44" customWidth="1"/>
    <col min="4109" max="4109" width="21.7109375" style="44" customWidth="1"/>
    <col min="4110" max="4110" width="12" style="44" customWidth="1"/>
    <col min="4111" max="4111" width="8.5703125" style="44"/>
    <col min="4112" max="4112" width="12" style="44" customWidth="1"/>
    <col min="4113" max="4113" width="11.42578125" style="44" customWidth="1"/>
    <col min="4114" max="4115" width="12" style="44" customWidth="1"/>
    <col min="4116" max="4350" width="8.5703125" style="44"/>
    <col min="4351" max="4351" width="5.5703125" style="44" customWidth="1"/>
    <col min="4352" max="4352" width="13.28515625" style="44" bestFit="1" customWidth="1"/>
    <col min="4353" max="4353" width="17.7109375" style="44" customWidth="1"/>
    <col min="4354" max="4354" width="17.28515625" style="44" customWidth="1"/>
    <col min="4355" max="4355" width="13.7109375" style="44" customWidth="1"/>
    <col min="4356" max="4356" width="16.28515625" style="44" customWidth="1"/>
    <col min="4357" max="4357" width="12.7109375" style="44" customWidth="1"/>
    <col min="4358" max="4358" width="19.5703125" style="44" customWidth="1"/>
    <col min="4359" max="4359" width="20" style="44" customWidth="1"/>
    <col min="4360" max="4360" width="11.7109375" style="44" customWidth="1"/>
    <col min="4361" max="4361" width="10.7109375" style="44" customWidth="1"/>
    <col min="4362" max="4362" width="13.7109375" style="44" bestFit="1" customWidth="1"/>
    <col min="4363" max="4363" width="13.5703125" style="44" customWidth="1"/>
    <col min="4364" max="4364" width="17.28515625" style="44" customWidth="1"/>
    <col min="4365" max="4365" width="21.7109375" style="44" customWidth="1"/>
    <col min="4366" max="4366" width="12" style="44" customWidth="1"/>
    <col min="4367" max="4367" width="8.5703125" style="44"/>
    <col min="4368" max="4368" width="12" style="44" customWidth="1"/>
    <col min="4369" max="4369" width="11.42578125" style="44" customWidth="1"/>
    <col min="4370" max="4371" width="12" style="44" customWidth="1"/>
    <col min="4372" max="4606" width="8.5703125" style="44"/>
    <col min="4607" max="4607" width="5.5703125" style="44" customWidth="1"/>
    <col min="4608" max="4608" width="13.28515625" style="44" bestFit="1" customWidth="1"/>
    <col min="4609" max="4609" width="17.7109375" style="44" customWidth="1"/>
    <col min="4610" max="4610" width="17.28515625" style="44" customWidth="1"/>
    <col min="4611" max="4611" width="13.7109375" style="44" customWidth="1"/>
    <col min="4612" max="4612" width="16.28515625" style="44" customWidth="1"/>
    <col min="4613" max="4613" width="12.7109375" style="44" customWidth="1"/>
    <col min="4614" max="4614" width="19.5703125" style="44" customWidth="1"/>
    <col min="4615" max="4615" width="20" style="44" customWidth="1"/>
    <col min="4616" max="4616" width="11.7109375" style="44" customWidth="1"/>
    <col min="4617" max="4617" width="10.7109375" style="44" customWidth="1"/>
    <col min="4618" max="4618" width="13.7109375" style="44" bestFit="1" customWidth="1"/>
    <col min="4619" max="4619" width="13.5703125" style="44" customWidth="1"/>
    <col min="4620" max="4620" width="17.28515625" style="44" customWidth="1"/>
    <col min="4621" max="4621" width="21.7109375" style="44" customWidth="1"/>
    <col min="4622" max="4622" width="12" style="44" customWidth="1"/>
    <col min="4623" max="4623" width="8.5703125" style="44"/>
    <col min="4624" max="4624" width="12" style="44" customWidth="1"/>
    <col min="4625" max="4625" width="11.42578125" style="44" customWidth="1"/>
    <col min="4626" max="4627" width="12" style="44" customWidth="1"/>
    <col min="4628" max="4862" width="8.5703125" style="44"/>
    <col min="4863" max="4863" width="5.5703125" style="44" customWidth="1"/>
    <col min="4864" max="4864" width="13.28515625" style="44" bestFit="1" customWidth="1"/>
    <col min="4865" max="4865" width="17.7109375" style="44" customWidth="1"/>
    <col min="4866" max="4866" width="17.28515625" style="44" customWidth="1"/>
    <col min="4867" max="4867" width="13.7109375" style="44" customWidth="1"/>
    <col min="4868" max="4868" width="16.28515625" style="44" customWidth="1"/>
    <col min="4869" max="4869" width="12.7109375" style="44" customWidth="1"/>
    <col min="4870" max="4870" width="19.5703125" style="44" customWidth="1"/>
    <col min="4871" max="4871" width="20" style="44" customWidth="1"/>
    <col min="4872" max="4872" width="11.7109375" style="44" customWidth="1"/>
    <col min="4873" max="4873" width="10.7109375" style="44" customWidth="1"/>
    <col min="4874" max="4874" width="13.7109375" style="44" bestFit="1" customWidth="1"/>
    <col min="4875" max="4875" width="13.5703125" style="44" customWidth="1"/>
    <col min="4876" max="4876" width="17.28515625" style="44" customWidth="1"/>
    <col min="4877" max="4877" width="21.7109375" style="44" customWidth="1"/>
    <col min="4878" max="4878" width="12" style="44" customWidth="1"/>
    <col min="4879" max="4879" width="8.5703125" style="44"/>
    <col min="4880" max="4880" width="12" style="44" customWidth="1"/>
    <col min="4881" max="4881" width="11.42578125" style="44" customWidth="1"/>
    <col min="4882" max="4883" width="12" style="44" customWidth="1"/>
    <col min="4884" max="5118" width="8.5703125" style="44"/>
    <col min="5119" max="5119" width="5.5703125" style="44" customWidth="1"/>
    <col min="5120" max="5120" width="13.28515625" style="44" bestFit="1" customWidth="1"/>
    <col min="5121" max="5121" width="17.7109375" style="44" customWidth="1"/>
    <col min="5122" max="5122" width="17.28515625" style="44" customWidth="1"/>
    <col min="5123" max="5123" width="13.7109375" style="44" customWidth="1"/>
    <col min="5124" max="5124" width="16.28515625" style="44" customWidth="1"/>
    <col min="5125" max="5125" width="12.7109375" style="44" customWidth="1"/>
    <col min="5126" max="5126" width="19.5703125" style="44" customWidth="1"/>
    <col min="5127" max="5127" width="20" style="44" customWidth="1"/>
    <col min="5128" max="5128" width="11.7109375" style="44" customWidth="1"/>
    <col min="5129" max="5129" width="10.7109375" style="44" customWidth="1"/>
    <col min="5130" max="5130" width="13.7109375" style="44" bestFit="1" customWidth="1"/>
    <col min="5131" max="5131" width="13.5703125" style="44" customWidth="1"/>
    <col min="5132" max="5132" width="17.28515625" style="44" customWidth="1"/>
    <col min="5133" max="5133" width="21.7109375" style="44" customWidth="1"/>
    <col min="5134" max="5134" width="12" style="44" customWidth="1"/>
    <col min="5135" max="5135" width="8.5703125" style="44"/>
    <col min="5136" max="5136" width="12" style="44" customWidth="1"/>
    <col min="5137" max="5137" width="11.42578125" style="44" customWidth="1"/>
    <col min="5138" max="5139" width="12" style="44" customWidth="1"/>
    <col min="5140" max="5374" width="8.5703125" style="44"/>
    <col min="5375" max="5375" width="5.5703125" style="44" customWidth="1"/>
    <col min="5376" max="5376" width="13.28515625" style="44" bestFit="1" customWidth="1"/>
    <col min="5377" max="5377" width="17.7109375" style="44" customWidth="1"/>
    <col min="5378" max="5378" width="17.28515625" style="44" customWidth="1"/>
    <col min="5379" max="5379" width="13.7109375" style="44" customWidth="1"/>
    <col min="5380" max="5380" width="16.28515625" style="44" customWidth="1"/>
    <col min="5381" max="5381" width="12.7109375" style="44" customWidth="1"/>
    <col min="5382" max="5382" width="19.5703125" style="44" customWidth="1"/>
    <col min="5383" max="5383" width="20" style="44" customWidth="1"/>
    <col min="5384" max="5384" width="11.7109375" style="44" customWidth="1"/>
    <col min="5385" max="5385" width="10.7109375" style="44" customWidth="1"/>
    <col min="5386" max="5386" width="13.7109375" style="44" bestFit="1" customWidth="1"/>
    <col min="5387" max="5387" width="13.5703125" style="44" customWidth="1"/>
    <col min="5388" max="5388" width="17.28515625" style="44" customWidth="1"/>
    <col min="5389" max="5389" width="21.7109375" style="44" customWidth="1"/>
    <col min="5390" max="5390" width="12" style="44" customWidth="1"/>
    <col min="5391" max="5391" width="8.5703125" style="44"/>
    <col min="5392" max="5392" width="12" style="44" customWidth="1"/>
    <col min="5393" max="5393" width="11.42578125" style="44" customWidth="1"/>
    <col min="5394" max="5395" width="12" style="44" customWidth="1"/>
    <col min="5396" max="5630" width="8.5703125" style="44"/>
    <col min="5631" max="5631" width="5.5703125" style="44" customWidth="1"/>
    <col min="5632" max="5632" width="13.28515625" style="44" bestFit="1" customWidth="1"/>
    <col min="5633" max="5633" width="17.7109375" style="44" customWidth="1"/>
    <col min="5634" max="5634" width="17.28515625" style="44" customWidth="1"/>
    <col min="5635" max="5635" width="13.7109375" style="44" customWidth="1"/>
    <col min="5636" max="5636" width="16.28515625" style="44" customWidth="1"/>
    <col min="5637" max="5637" width="12.7109375" style="44" customWidth="1"/>
    <col min="5638" max="5638" width="19.5703125" style="44" customWidth="1"/>
    <col min="5639" max="5639" width="20" style="44" customWidth="1"/>
    <col min="5640" max="5640" width="11.7109375" style="44" customWidth="1"/>
    <col min="5641" max="5641" width="10.7109375" style="44" customWidth="1"/>
    <col min="5642" max="5642" width="13.7109375" style="44" bestFit="1" customWidth="1"/>
    <col min="5643" max="5643" width="13.5703125" style="44" customWidth="1"/>
    <col min="5644" max="5644" width="17.28515625" style="44" customWidth="1"/>
    <col min="5645" max="5645" width="21.7109375" style="44" customWidth="1"/>
    <col min="5646" max="5646" width="12" style="44" customWidth="1"/>
    <col min="5647" max="5647" width="8.5703125" style="44"/>
    <col min="5648" max="5648" width="12" style="44" customWidth="1"/>
    <col min="5649" max="5649" width="11.42578125" style="44" customWidth="1"/>
    <col min="5650" max="5651" width="12" style="44" customWidth="1"/>
    <col min="5652" max="5886" width="8.5703125" style="44"/>
    <col min="5887" max="5887" width="5.5703125" style="44" customWidth="1"/>
    <col min="5888" max="5888" width="13.28515625" style="44" bestFit="1" customWidth="1"/>
    <col min="5889" max="5889" width="17.7109375" style="44" customWidth="1"/>
    <col min="5890" max="5890" width="17.28515625" style="44" customWidth="1"/>
    <col min="5891" max="5891" width="13.7109375" style="44" customWidth="1"/>
    <col min="5892" max="5892" width="16.28515625" style="44" customWidth="1"/>
    <col min="5893" max="5893" width="12.7109375" style="44" customWidth="1"/>
    <col min="5894" max="5894" width="19.5703125" style="44" customWidth="1"/>
    <col min="5895" max="5895" width="20" style="44" customWidth="1"/>
    <col min="5896" max="5896" width="11.7109375" style="44" customWidth="1"/>
    <col min="5897" max="5897" width="10.7109375" style="44" customWidth="1"/>
    <col min="5898" max="5898" width="13.7109375" style="44" bestFit="1" customWidth="1"/>
    <col min="5899" max="5899" width="13.5703125" style="44" customWidth="1"/>
    <col min="5900" max="5900" width="17.28515625" style="44" customWidth="1"/>
    <col min="5901" max="5901" width="21.7109375" style="44" customWidth="1"/>
    <col min="5902" max="5902" width="12" style="44" customWidth="1"/>
    <col min="5903" max="5903" width="8.5703125" style="44"/>
    <col min="5904" max="5904" width="12" style="44" customWidth="1"/>
    <col min="5905" max="5905" width="11.42578125" style="44" customWidth="1"/>
    <col min="5906" max="5907" width="12" style="44" customWidth="1"/>
    <col min="5908" max="6142" width="8.5703125" style="44"/>
    <col min="6143" max="6143" width="5.5703125" style="44" customWidth="1"/>
    <col min="6144" max="6144" width="13.28515625" style="44" bestFit="1" customWidth="1"/>
    <col min="6145" max="6145" width="17.7109375" style="44" customWidth="1"/>
    <col min="6146" max="6146" width="17.28515625" style="44" customWidth="1"/>
    <col min="6147" max="6147" width="13.7109375" style="44" customWidth="1"/>
    <col min="6148" max="6148" width="16.28515625" style="44" customWidth="1"/>
    <col min="6149" max="6149" width="12.7109375" style="44" customWidth="1"/>
    <col min="6150" max="6150" width="19.5703125" style="44" customWidth="1"/>
    <col min="6151" max="6151" width="20" style="44" customWidth="1"/>
    <col min="6152" max="6152" width="11.7109375" style="44" customWidth="1"/>
    <col min="6153" max="6153" width="10.7109375" style="44" customWidth="1"/>
    <col min="6154" max="6154" width="13.7109375" style="44" bestFit="1" customWidth="1"/>
    <col min="6155" max="6155" width="13.5703125" style="44" customWidth="1"/>
    <col min="6156" max="6156" width="17.28515625" style="44" customWidth="1"/>
    <col min="6157" max="6157" width="21.7109375" style="44" customWidth="1"/>
    <col min="6158" max="6158" width="12" style="44" customWidth="1"/>
    <col min="6159" max="6159" width="8.5703125" style="44"/>
    <col min="6160" max="6160" width="12" style="44" customWidth="1"/>
    <col min="6161" max="6161" width="11.42578125" style="44" customWidth="1"/>
    <col min="6162" max="6163" width="12" style="44" customWidth="1"/>
    <col min="6164" max="6398" width="8.5703125" style="44"/>
    <col min="6399" max="6399" width="5.5703125" style="44" customWidth="1"/>
    <col min="6400" max="6400" width="13.28515625" style="44" bestFit="1" customWidth="1"/>
    <col min="6401" max="6401" width="17.7109375" style="44" customWidth="1"/>
    <col min="6402" max="6402" width="17.28515625" style="44" customWidth="1"/>
    <col min="6403" max="6403" width="13.7109375" style="44" customWidth="1"/>
    <col min="6404" max="6404" width="16.28515625" style="44" customWidth="1"/>
    <col min="6405" max="6405" width="12.7109375" style="44" customWidth="1"/>
    <col min="6406" max="6406" width="19.5703125" style="44" customWidth="1"/>
    <col min="6407" max="6407" width="20" style="44" customWidth="1"/>
    <col min="6408" max="6408" width="11.7109375" style="44" customWidth="1"/>
    <col min="6409" max="6409" width="10.7109375" style="44" customWidth="1"/>
    <col min="6410" max="6410" width="13.7109375" style="44" bestFit="1" customWidth="1"/>
    <col min="6411" max="6411" width="13.5703125" style="44" customWidth="1"/>
    <col min="6412" max="6412" width="17.28515625" style="44" customWidth="1"/>
    <col min="6413" max="6413" width="21.7109375" style="44" customWidth="1"/>
    <col min="6414" max="6414" width="12" style="44" customWidth="1"/>
    <col min="6415" max="6415" width="8.5703125" style="44"/>
    <col min="6416" max="6416" width="12" style="44" customWidth="1"/>
    <col min="6417" max="6417" width="11.42578125" style="44" customWidth="1"/>
    <col min="6418" max="6419" width="12" style="44" customWidth="1"/>
    <col min="6420" max="6654" width="8.5703125" style="44"/>
    <col min="6655" max="6655" width="5.5703125" style="44" customWidth="1"/>
    <col min="6656" max="6656" width="13.28515625" style="44" bestFit="1" customWidth="1"/>
    <col min="6657" max="6657" width="17.7109375" style="44" customWidth="1"/>
    <col min="6658" max="6658" width="17.28515625" style="44" customWidth="1"/>
    <col min="6659" max="6659" width="13.7109375" style="44" customWidth="1"/>
    <col min="6660" max="6660" width="16.28515625" style="44" customWidth="1"/>
    <col min="6661" max="6661" width="12.7109375" style="44" customWidth="1"/>
    <col min="6662" max="6662" width="19.5703125" style="44" customWidth="1"/>
    <col min="6663" max="6663" width="20" style="44" customWidth="1"/>
    <col min="6664" max="6664" width="11.7109375" style="44" customWidth="1"/>
    <col min="6665" max="6665" width="10.7109375" style="44" customWidth="1"/>
    <col min="6666" max="6666" width="13.7109375" style="44" bestFit="1" customWidth="1"/>
    <col min="6667" max="6667" width="13.5703125" style="44" customWidth="1"/>
    <col min="6668" max="6668" width="17.28515625" style="44" customWidth="1"/>
    <col min="6669" max="6669" width="21.7109375" style="44" customWidth="1"/>
    <col min="6670" max="6670" width="12" style="44" customWidth="1"/>
    <col min="6671" max="6671" width="8.5703125" style="44"/>
    <col min="6672" max="6672" width="12" style="44" customWidth="1"/>
    <col min="6673" max="6673" width="11.42578125" style="44" customWidth="1"/>
    <col min="6674" max="6675" width="12" style="44" customWidth="1"/>
    <col min="6676" max="6910" width="8.5703125" style="44"/>
    <col min="6911" max="6911" width="5.5703125" style="44" customWidth="1"/>
    <col min="6912" max="6912" width="13.28515625" style="44" bestFit="1" customWidth="1"/>
    <col min="6913" max="6913" width="17.7109375" style="44" customWidth="1"/>
    <col min="6914" max="6914" width="17.28515625" style="44" customWidth="1"/>
    <col min="6915" max="6915" width="13.7109375" style="44" customWidth="1"/>
    <col min="6916" max="6916" width="16.28515625" style="44" customWidth="1"/>
    <col min="6917" max="6917" width="12.7109375" style="44" customWidth="1"/>
    <col min="6918" max="6918" width="19.5703125" style="44" customWidth="1"/>
    <col min="6919" max="6919" width="20" style="44" customWidth="1"/>
    <col min="6920" max="6920" width="11.7109375" style="44" customWidth="1"/>
    <col min="6921" max="6921" width="10.7109375" style="44" customWidth="1"/>
    <col min="6922" max="6922" width="13.7109375" style="44" bestFit="1" customWidth="1"/>
    <col min="6923" max="6923" width="13.5703125" style="44" customWidth="1"/>
    <col min="6924" max="6924" width="17.28515625" style="44" customWidth="1"/>
    <col min="6925" max="6925" width="21.7109375" style="44" customWidth="1"/>
    <col min="6926" max="6926" width="12" style="44" customWidth="1"/>
    <col min="6927" max="6927" width="8.5703125" style="44"/>
    <col min="6928" max="6928" width="12" style="44" customWidth="1"/>
    <col min="6929" max="6929" width="11.42578125" style="44" customWidth="1"/>
    <col min="6930" max="6931" width="12" style="44" customWidth="1"/>
    <col min="6932" max="7166" width="8.5703125" style="44"/>
    <col min="7167" max="7167" width="5.5703125" style="44" customWidth="1"/>
    <col min="7168" max="7168" width="13.28515625" style="44" bestFit="1" customWidth="1"/>
    <col min="7169" max="7169" width="17.7109375" style="44" customWidth="1"/>
    <col min="7170" max="7170" width="17.28515625" style="44" customWidth="1"/>
    <col min="7171" max="7171" width="13.7109375" style="44" customWidth="1"/>
    <col min="7172" max="7172" width="16.28515625" style="44" customWidth="1"/>
    <col min="7173" max="7173" width="12.7109375" style="44" customWidth="1"/>
    <col min="7174" max="7174" width="19.5703125" style="44" customWidth="1"/>
    <col min="7175" max="7175" width="20" style="44" customWidth="1"/>
    <col min="7176" max="7176" width="11.7109375" style="44" customWidth="1"/>
    <col min="7177" max="7177" width="10.7109375" style="44" customWidth="1"/>
    <col min="7178" max="7178" width="13.7109375" style="44" bestFit="1" customWidth="1"/>
    <col min="7179" max="7179" width="13.5703125" style="44" customWidth="1"/>
    <col min="7180" max="7180" width="17.28515625" style="44" customWidth="1"/>
    <col min="7181" max="7181" width="21.7109375" style="44" customWidth="1"/>
    <col min="7182" max="7182" width="12" style="44" customWidth="1"/>
    <col min="7183" max="7183" width="8.5703125" style="44"/>
    <col min="7184" max="7184" width="12" style="44" customWidth="1"/>
    <col min="7185" max="7185" width="11.42578125" style="44" customWidth="1"/>
    <col min="7186" max="7187" width="12" style="44" customWidth="1"/>
    <col min="7188" max="7422" width="8.5703125" style="44"/>
    <col min="7423" max="7423" width="5.5703125" style="44" customWidth="1"/>
    <col min="7424" max="7424" width="13.28515625" style="44" bestFit="1" customWidth="1"/>
    <col min="7425" max="7425" width="17.7109375" style="44" customWidth="1"/>
    <col min="7426" max="7426" width="17.28515625" style="44" customWidth="1"/>
    <col min="7427" max="7427" width="13.7109375" style="44" customWidth="1"/>
    <col min="7428" max="7428" width="16.28515625" style="44" customWidth="1"/>
    <col min="7429" max="7429" width="12.7109375" style="44" customWidth="1"/>
    <col min="7430" max="7430" width="19.5703125" style="44" customWidth="1"/>
    <col min="7431" max="7431" width="20" style="44" customWidth="1"/>
    <col min="7432" max="7432" width="11.7109375" style="44" customWidth="1"/>
    <col min="7433" max="7433" width="10.7109375" style="44" customWidth="1"/>
    <col min="7434" max="7434" width="13.7109375" style="44" bestFit="1" customWidth="1"/>
    <col min="7435" max="7435" width="13.5703125" style="44" customWidth="1"/>
    <col min="7436" max="7436" width="17.28515625" style="44" customWidth="1"/>
    <col min="7437" max="7437" width="21.7109375" style="44" customWidth="1"/>
    <col min="7438" max="7438" width="12" style="44" customWidth="1"/>
    <col min="7439" max="7439" width="8.5703125" style="44"/>
    <col min="7440" max="7440" width="12" style="44" customWidth="1"/>
    <col min="7441" max="7441" width="11.42578125" style="44" customWidth="1"/>
    <col min="7442" max="7443" width="12" style="44" customWidth="1"/>
    <col min="7444" max="7678" width="8.5703125" style="44"/>
    <col min="7679" max="7679" width="5.5703125" style="44" customWidth="1"/>
    <col min="7680" max="7680" width="13.28515625" style="44" bestFit="1" customWidth="1"/>
    <col min="7681" max="7681" width="17.7109375" style="44" customWidth="1"/>
    <col min="7682" max="7682" width="17.28515625" style="44" customWidth="1"/>
    <col min="7683" max="7683" width="13.7109375" style="44" customWidth="1"/>
    <col min="7684" max="7684" width="16.28515625" style="44" customWidth="1"/>
    <col min="7685" max="7685" width="12.7109375" style="44" customWidth="1"/>
    <col min="7686" max="7686" width="19.5703125" style="44" customWidth="1"/>
    <col min="7687" max="7687" width="20" style="44" customWidth="1"/>
    <col min="7688" max="7688" width="11.7109375" style="44" customWidth="1"/>
    <col min="7689" max="7689" width="10.7109375" style="44" customWidth="1"/>
    <col min="7690" max="7690" width="13.7109375" style="44" bestFit="1" customWidth="1"/>
    <col min="7691" max="7691" width="13.5703125" style="44" customWidth="1"/>
    <col min="7692" max="7692" width="17.28515625" style="44" customWidth="1"/>
    <col min="7693" max="7693" width="21.7109375" style="44" customWidth="1"/>
    <col min="7694" max="7694" width="12" style="44" customWidth="1"/>
    <col min="7695" max="7695" width="8.5703125" style="44"/>
    <col min="7696" max="7696" width="12" style="44" customWidth="1"/>
    <col min="7697" max="7697" width="11.42578125" style="44" customWidth="1"/>
    <col min="7698" max="7699" width="12" style="44" customWidth="1"/>
    <col min="7700" max="7934" width="8.5703125" style="44"/>
    <col min="7935" max="7935" width="5.5703125" style="44" customWidth="1"/>
    <col min="7936" max="7936" width="13.28515625" style="44" bestFit="1" customWidth="1"/>
    <col min="7937" max="7937" width="17.7109375" style="44" customWidth="1"/>
    <col min="7938" max="7938" width="17.28515625" style="44" customWidth="1"/>
    <col min="7939" max="7939" width="13.7109375" style="44" customWidth="1"/>
    <col min="7940" max="7940" width="16.28515625" style="44" customWidth="1"/>
    <col min="7941" max="7941" width="12.7109375" style="44" customWidth="1"/>
    <col min="7942" max="7942" width="19.5703125" style="44" customWidth="1"/>
    <col min="7943" max="7943" width="20" style="44" customWidth="1"/>
    <col min="7944" max="7944" width="11.7109375" style="44" customWidth="1"/>
    <col min="7945" max="7945" width="10.7109375" style="44" customWidth="1"/>
    <col min="7946" max="7946" width="13.7109375" style="44" bestFit="1" customWidth="1"/>
    <col min="7947" max="7947" width="13.5703125" style="44" customWidth="1"/>
    <col min="7948" max="7948" width="17.28515625" style="44" customWidth="1"/>
    <col min="7949" max="7949" width="21.7109375" style="44" customWidth="1"/>
    <col min="7950" max="7950" width="12" style="44" customWidth="1"/>
    <col min="7951" max="7951" width="8.5703125" style="44"/>
    <col min="7952" max="7952" width="12" style="44" customWidth="1"/>
    <col min="7953" max="7953" width="11.42578125" style="44" customWidth="1"/>
    <col min="7954" max="7955" width="12" style="44" customWidth="1"/>
    <col min="7956" max="8190" width="8.5703125" style="44"/>
    <col min="8191" max="8191" width="5.5703125" style="44" customWidth="1"/>
    <col min="8192" max="8192" width="13.28515625" style="44" bestFit="1" customWidth="1"/>
    <col min="8193" max="8193" width="17.7109375" style="44" customWidth="1"/>
    <col min="8194" max="8194" width="17.28515625" style="44" customWidth="1"/>
    <col min="8195" max="8195" width="13.7109375" style="44" customWidth="1"/>
    <col min="8196" max="8196" width="16.28515625" style="44" customWidth="1"/>
    <col min="8197" max="8197" width="12.7109375" style="44" customWidth="1"/>
    <col min="8198" max="8198" width="19.5703125" style="44" customWidth="1"/>
    <col min="8199" max="8199" width="20" style="44" customWidth="1"/>
    <col min="8200" max="8200" width="11.7109375" style="44" customWidth="1"/>
    <col min="8201" max="8201" width="10.7109375" style="44" customWidth="1"/>
    <col min="8202" max="8202" width="13.7109375" style="44" bestFit="1" customWidth="1"/>
    <col min="8203" max="8203" width="13.5703125" style="44" customWidth="1"/>
    <col min="8204" max="8204" width="17.28515625" style="44" customWidth="1"/>
    <col min="8205" max="8205" width="21.7109375" style="44" customWidth="1"/>
    <col min="8206" max="8206" width="12" style="44" customWidth="1"/>
    <col min="8207" max="8207" width="8.5703125" style="44"/>
    <col min="8208" max="8208" width="12" style="44" customWidth="1"/>
    <col min="8209" max="8209" width="11.42578125" style="44" customWidth="1"/>
    <col min="8210" max="8211" width="12" style="44" customWidth="1"/>
    <col min="8212" max="8446" width="8.5703125" style="44"/>
    <col min="8447" max="8447" width="5.5703125" style="44" customWidth="1"/>
    <col min="8448" max="8448" width="13.28515625" style="44" bestFit="1" customWidth="1"/>
    <col min="8449" max="8449" width="17.7109375" style="44" customWidth="1"/>
    <col min="8450" max="8450" width="17.28515625" style="44" customWidth="1"/>
    <col min="8451" max="8451" width="13.7109375" style="44" customWidth="1"/>
    <col min="8452" max="8452" width="16.28515625" style="44" customWidth="1"/>
    <col min="8453" max="8453" width="12.7109375" style="44" customWidth="1"/>
    <col min="8454" max="8454" width="19.5703125" style="44" customWidth="1"/>
    <col min="8455" max="8455" width="20" style="44" customWidth="1"/>
    <col min="8456" max="8456" width="11.7109375" style="44" customWidth="1"/>
    <col min="8457" max="8457" width="10.7109375" style="44" customWidth="1"/>
    <col min="8458" max="8458" width="13.7109375" style="44" bestFit="1" customWidth="1"/>
    <col min="8459" max="8459" width="13.5703125" style="44" customWidth="1"/>
    <col min="8460" max="8460" width="17.28515625" style="44" customWidth="1"/>
    <col min="8461" max="8461" width="21.7109375" style="44" customWidth="1"/>
    <col min="8462" max="8462" width="12" style="44" customWidth="1"/>
    <col min="8463" max="8463" width="8.5703125" style="44"/>
    <col min="8464" max="8464" width="12" style="44" customWidth="1"/>
    <col min="8465" max="8465" width="11.42578125" style="44" customWidth="1"/>
    <col min="8466" max="8467" width="12" style="44" customWidth="1"/>
    <col min="8468" max="8702" width="8.5703125" style="44"/>
    <col min="8703" max="8703" width="5.5703125" style="44" customWidth="1"/>
    <col min="8704" max="8704" width="13.28515625" style="44" bestFit="1" customWidth="1"/>
    <col min="8705" max="8705" width="17.7109375" style="44" customWidth="1"/>
    <col min="8706" max="8706" width="17.28515625" style="44" customWidth="1"/>
    <col min="8707" max="8707" width="13.7109375" style="44" customWidth="1"/>
    <col min="8708" max="8708" width="16.28515625" style="44" customWidth="1"/>
    <col min="8709" max="8709" width="12.7109375" style="44" customWidth="1"/>
    <col min="8710" max="8710" width="19.5703125" style="44" customWidth="1"/>
    <col min="8711" max="8711" width="20" style="44" customWidth="1"/>
    <col min="8712" max="8712" width="11.7109375" style="44" customWidth="1"/>
    <col min="8713" max="8713" width="10.7109375" style="44" customWidth="1"/>
    <col min="8714" max="8714" width="13.7109375" style="44" bestFit="1" customWidth="1"/>
    <col min="8715" max="8715" width="13.5703125" style="44" customWidth="1"/>
    <col min="8716" max="8716" width="17.28515625" style="44" customWidth="1"/>
    <col min="8717" max="8717" width="21.7109375" style="44" customWidth="1"/>
    <col min="8718" max="8718" width="12" style="44" customWidth="1"/>
    <col min="8719" max="8719" width="8.5703125" style="44"/>
    <col min="8720" max="8720" width="12" style="44" customWidth="1"/>
    <col min="8721" max="8721" width="11.42578125" style="44" customWidth="1"/>
    <col min="8722" max="8723" width="12" style="44" customWidth="1"/>
    <col min="8724" max="8958" width="8.5703125" style="44"/>
    <col min="8959" max="8959" width="5.5703125" style="44" customWidth="1"/>
    <col min="8960" max="8960" width="13.28515625" style="44" bestFit="1" customWidth="1"/>
    <col min="8961" max="8961" width="17.7109375" style="44" customWidth="1"/>
    <col min="8962" max="8962" width="17.28515625" style="44" customWidth="1"/>
    <col min="8963" max="8963" width="13.7109375" style="44" customWidth="1"/>
    <col min="8964" max="8964" width="16.28515625" style="44" customWidth="1"/>
    <col min="8965" max="8965" width="12.7109375" style="44" customWidth="1"/>
    <col min="8966" max="8966" width="19.5703125" style="44" customWidth="1"/>
    <col min="8967" max="8967" width="20" style="44" customWidth="1"/>
    <col min="8968" max="8968" width="11.7109375" style="44" customWidth="1"/>
    <col min="8969" max="8969" width="10.7109375" style="44" customWidth="1"/>
    <col min="8970" max="8970" width="13.7109375" style="44" bestFit="1" customWidth="1"/>
    <col min="8971" max="8971" width="13.5703125" style="44" customWidth="1"/>
    <col min="8972" max="8972" width="17.28515625" style="44" customWidth="1"/>
    <col min="8973" max="8973" width="21.7109375" style="44" customWidth="1"/>
    <col min="8974" max="8974" width="12" style="44" customWidth="1"/>
    <col min="8975" max="8975" width="8.5703125" style="44"/>
    <col min="8976" max="8976" width="12" style="44" customWidth="1"/>
    <col min="8977" max="8977" width="11.42578125" style="44" customWidth="1"/>
    <col min="8978" max="8979" width="12" style="44" customWidth="1"/>
    <col min="8980" max="9214" width="8.5703125" style="44"/>
    <col min="9215" max="9215" width="5.5703125" style="44" customWidth="1"/>
    <col min="9216" max="9216" width="13.28515625" style="44" bestFit="1" customWidth="1"/>
    <col min="9217" max="9217" width="17.7109375" style="44" customWidth="1"/>
    <col min="9218" max="9218" width="17.28515625" style="44" customWidth="1"/>
    <col min="9219" max="9219" width="13.7109375" style="44" customWidth="1"/>
    <col min="9220" max="9220" width="16.28515625" style="44" customWidth="1"/>
    <col min="9221" max="9221" width="12.7109375" style="44" customWidth="1"/>
    <col min="9222" max="9222" width="19.5703125" style="44" customWidth="1"/>
    <col min="9223" max="9223" width="20" style="44" customWidth="1"/>
    <col min="9224" max="9224" width="11.7109375" style="44" customWidth="1"/>
    <col min="9225" max="9225" width="10.7109375" style="44" customWidth="1"/>
    <col min="9226" max="9226" width="13.7109375" style="44" bestFit="1" customWidth="1"/>
    <col min="9227" max="9227" width="13.5703125" style="44" customWidth="1"/>
    <col min="9228" max="9228" width="17.28515625" style="44" customWidth="1"/>
    <col min="9229" max="9229" width="21.7109375" style="44" customWidth="1"/>
    <col min="9230" max="9230" width="12" style="44" customWidth="1"/>
    <col min="9231" max="9231" width="8.5703125" style="44"/>
    <col min="9232" max="9232" width="12" style="44" customWidth="1"/>
    <col min="9233" max="9233" width="11.42578125" style="44" customWidth="1"/>
    <col min="9234" max="9235" width="12" style="44" customWidth="1"/>
    <col min="9236" max="9470" width="8.5703125" style="44"/>
    <col min="9471" max="9471" width="5.5703125" style="44" customWidth="1"/>
    <col min="9472" max="9472" width="13.28515625" style="44" bestFit="1" customWidth="1"/>
    <col min="9473" max="9473" width="17.7109375" style="44" customWidth="1"/>
    <col min="9474" max="9474" width="17.28515625" style="44" customWidth="1"/>
    <col min="9475" max="9475" width="13.7109375" style="44" customWidth="1"/>
    <col min="9476" max="9476" width="16.28515625" style="44" customWidth="1"/>
    <col min="9477" max="9477" width="12.7109375" style="44" customWidth="1"/>
    <col min="9478" max="9478" width="19.5703125" style="44" customWidth="1"/>
    <col min="9479" max="9479" width="20" style="44" customWidth="1"/>
    <col min="9480" max="9480" width="11.7109375" style="44" customWidth="1"/>
    <col min="9481" max="9481" width="10.7109375" style="44" customWidth="1"/>
    <col min="9482" max="9482" width="13.7109375" style="44" bestFit="1" customWidth="1"/>
    <col min="9483" max="9483" width="13.5703125" style="44" customWidth="1"/>
    <col min="9484" max="9484" width="17.28515625" style="44" customWidth="1"/>
    <col min="9485" max="9485" width="21.7109375" style="44" customWidth="1"/>
    <col min="9486" max="9486" width="12" style="44" customWidth="1"/>
    <col min="9487" max="9487" width="8.5703125" style="44"/>
    <col min="9488" max="9488" width="12" style="44" customWidth="1"/>
    <col min="9489" max="9489" width="11.42578125" style="44" customWidth="1"/>
    <col min="9490" max="9491" width="12" style="44" customWidth="1"/>
    <col min="9492" max="9726" width="8.5703125" style="44"/>
    <col min="9727" max="9727" width="5.5703125" style="44" customWidth="1"/>
    <col min="9728" max="9728" width="13.28515625" style="44" bestFit="1" customWidth="1"/>
    <col min="9729" max="9729" width="17.7109375" style="44" customWidth="1"/>
    <col min="9730" max="9730" width="17.28515625" style="44" customWidth="1"/>
    <col min="9731" max="9731" width="13.7109375" style="44" customWidth="1"/>
    <col min="9732" max="9732" width="16.28515625" style="44" customWidth="1"/>
    <col min="9733" max="9733" width="12.7109375" style="44" customWidth="1"/>
    <col min="9734" max="9734" width="19.5703125" style="44" customWidth="1"/>
    <col min="9735" max="9735" width="20" style="44" customWidth="1"/>
    <col min="9736" max="9736" width="11.7109375" style="44" customWidth="1"/>
    <col min="9737" max="9737" width="10.7109375" style="44" customWidth="1"/>
    <col min="9738" max="9738" width="13.7109375" style="44" bestFit="1" customWidth="1"/>
    <col min="9739" max="9739" width="13.5703125" style="44" customWidth="1"/>
    <col min="9740" max="9740" width="17.28515625" style="44" customWidth="1"/>
    <col min="9741" max="9741" width="21.7109375" style="44" customWidth="1"/>
    <col min="9742" max="9742" width="12" style="44" customWidth="1"/>
    <col min="9743" max="9743" width="8.5703125" style="44"/>
    <col min="9744" max="9744" width="12" style="44" customWidth="1"/>
    <col min="9745" max="9745" width="11.42578125" style="44" customWidth="1"/>
    <col min="9746" max="9747" width="12" style="44" customWidth="1"/>
    <col min="9748" max="9982" width="8.5703125" style="44"/>
    <col min="9983" max="9983" width="5.5703125" style="44" customWidth="1"/>
    <col min="9984" max="9984" width="13.28515625" style="44" bestFit="1" customWidth="1"/>
    <col min="9985" max="9985" width="17.7109375" style="44" customWidth="1"/>
    <col min="9986" max="9986" width="17.28515625" style="44" customWidth="1"/>
    <col min="9987" max="9987" width="13.7109375" style="44" customWidth="1"/>
    <col min="9988" max="9988" width="16.28515625" style="44" customWidth="1"/>
    <col min="9989" max="9989" width="12.7109375" style="44" customWidth="1"/>
    <col min="9990" max="9990" width="19.5703125" style="44" customWidth="1"/>
    <col min="9991" max="9991" width="20" style="44" customWidth="1"/>
    <col min="9992" max="9992" width="11.7109375" style="44" customWidth="1"/>
    <col min="9993" max="9993" width="10.7109375" style="44" customWidth="1"/>
    <col min="9994" max="9994" width="13.7109375" style="44" bestFit="1" customWidth="1"/>
    <col min="9995" max="9995" width="13.5703125" style="44" customWidth="1"/>
    <col min="9996" max="9996" width="17.28515625" style="44" customWidth="1"/>
    <col min="9997" max="9997" width="21.7109375" style="44" customWidth="1"/>
    <col min="9998" max="9998" width="12" style="44" customWidth="1"/>
    <col min="9999" max="9999" width="8.5703125" style="44"/>
    <col min="10000" max="10000" width="12" style="44" customWidth="1"/>
    <col min="10001" max="10001" width="11.42578125" style="44" customWidth="1"/>
    <col min="10002" max="10003" width="12" style="44" customWidth="1"/>
    <col min="10004" max="10238" width="8.5703125" style="44"/>
    <col min="10239" max="10239" width="5.5703125" style="44" customWidth="1"/>
    <col min="10240" max="10240" width="13.28515625" style="44" bestFit="1" customWidth="1"/>
    <col min="10241" max="10241" width="17.7109375" style="44" customWidth="1"/>
    <col min="10242" max="10242" width="17.28515625" style="44" customWidth="1"/>
    <col min="10243" max="10243" width="13.7109375" style="44" customWidth="1"/>
    <col min="10244" max="10244" width="16.28515625" style="44" customWidth="1"/>
    <col min="10245" max="10245" width="12.7109375" style="44" customWidth="1"/>
    <col min="10246" max="10246" width="19.5703125" style="44" customWidth="1"/>
    <col min="10247" max="10247" width="20" style="44" customWidth="1"/>
    <col min="10248" max="10248" width="11.7109375" style="44" customWidth="1"/>
    <col min="10249" max="10249" width="10.7109375" style="44" customWidth="1"/>
    <col min="10250" max="10250" width="13.7109375" style="44" bestFit="1" customWidth="1"/>
    <col min="10251" max="10251" width="13.5703125" style="44" customWidth="1"/>
    <col min="10252" max="10252" width="17.28515625" style="44" customWidth="1"/>
    <col min="10253" max="10253" width="21.7109375" style="44" customWidth="1"/>
    <col min="10254" max="10254" width="12" style="44" customWidth="1"/>
    <col min="10255" max="10255" width="8.5703125" style="44"/>
    <col min="10256" max="10256" width="12" style="44" customWidth="1"/>
    <col min="10257" max="10257" width="11.42578125" style="44" customWidth="1"/>
    <col min="10258" max="10259" width="12" style="44" customWidth="1"/>
    <col min="10260" max="10494" width="8.5703125" style="44"/>
    <col min="10495" max="10495" width="5.5703125" style="44" customWidth="1"/>
    <col min="10496" max="10496" width="13.28515625" style="44" bestFit="1" customWidth="1"/>
    <col min="10497" max="10497" width="17.7109375" style="44" customWidth="1"/>
    <col min="10498" max="10498" width="17.28515625" style="44" customWidth="1"/>
    <col min="10499" max="10499" width="13.7109375" style="44" customWidth="1"/>
    <col min="10500" max="10500" width="16.28515625" style="44" customWidth="1"/>
    <col min="10501" max="10501" width="12.7109375" style="44" customWidth="1"/>
    <col min="10502" max="10502" width="19.5703125" style="44" customWidth="1"/>
    <col min="10503" max="10503" width="20" style="44" customWidth="1"/>
    <col min="10504" max="10504" width="11.7109375" style="44" customWidth="1"/>
    <col min="10505" max="10505" width="10.7109375" style="44" customWidth="1"/>
    <col min="10506" max="10506" width="13.7109375" style="44" bestFit="1" customWidth="1"/>
    <col min="10507" max="10507" width="13.5703125" style="44" customWidth="1"/>
    <col min="10508" max="10508" width="17.28515625" style="44" customWidth="1"/>
    <col min="10509" max="10509" width="21.7109375" style="44" customWidth="1"/>
    <col min="10510" max="10510" width="12" style="44" customWidth="1"/>
    <col min="10511" max="10511" width="8.5703125" style="44"/>
    <col min="10512" max="10512" width="12" style="44" customWidth="1"/>
    <col min="10513" max="10513" width="11.42578125" style="44" customWidth="1"/>
    <col min="10514" max="10515" width="12" style="44" customWidth="1"/>
    <col min="10516" max="10750" width="8.5703125" style="44"/>
    <col min="10751" max="10751" width="5.5703125" style="44" customWidth="1"/>
    <col min="10752" max="10752" width="13.28515625" style="44" bestFit="1" customWidth="1"/>
    <col min="10753" max="10753" width="17.7109375" style="44" customWidth="1"/>
    <col min="10754" max="10754" width="17.28515625" style="44" customWidth="1"/>
    <col min="10755" max="10755" width="13.7109375" style="44" customWidth="1"/>
    <col min="10756" max="10756" width="16.28515625" style="44" customWidth="1"/>
    <col min="10757" max="10757" width="12.7109375" style="44" customWidth="1"/>
    <col min="10758" max="10758" width="19.5703125" style="44" customWidth="1"/>
    <col min="10759" max="10759" width="20" style="44" customWidth="1"/>
    <col min="10760" max="10760" width="11.7109375" style="44" customWidth="1"/>
    <col min="10761" max="10761" width="10.7109375" style="44" customWidth="1"/>
    <col min="10762" max="10762" width="13.7109375" style="44" bestFit="1" customWidth="1"/>
    <col min="10763" max="10763" width="13.5703125" style="44" customWidth="1"/>
    <col min="10764" max="10764" width="17.28515625" style="44" customWidth="1"/>
    <col min="10765" max="10765" width="21.7109375" style="44" customWidth="1"/>
    <col min="10766" max="10766" width="12" style="44" customWidth="1"/>
    <col min="10767" max="10767" width="8.5703125" style="44"/>
    <col min="10768" max="10768" width="12" style="44" customWidth="1"/>
    <col min="10769" max="10769" width="11.42578125" style="44" customWidth="1"/>
    <col min="10770" max="10771" width="12" style="44" customWidth="1"/>
    <col min="10772" max="11006" width="8.5703125" style="44"/>
    <col min="11007" max="11007" width="5.5703125" style="44" customWidth="1"/>
    <col min="11008" max="11008" width="13.28515625" style="44" bestFit="1" customWidth="1"/>
    <col min="11009" max="11009" width="17.7109375" style="44" customWidth="1"/>
    <col min="11010" max="11010" width="17.28515625" style="44" customWidth="1"/>
    <col min="11011" max="11011" width="13.7109375" style="44" customWidth="1"/>
    <col min="11012" max="11012" width="16.28515625" style="44" customWidth="1"/>
    <col min="11013" max="11013" width="12.7109375" style="44" customWidth="1"/>
    <col min="11014" max="11014" width="19.5703125" style="44" customWidth="1"/>
    <col min="11015" max="11015" width="20" style="44" customWidth="1"/>
    <col min="11016" max="11016" width="11.7109375" style="44" customWidth="1"/>
    <col min="11017" max="11017" width="10.7109375" style="44" customWidth="1"/>
    <col min="11018" max="11018" width="13.7109375" style="44" bestFit="1" customWidth="1"/>
    <col min="11019" max="11019" width="13.5703125" style="44" customWidth="1"/>
    <col min="11020" max="11020" width="17.28515625" style="44" customWidth="1"/>
    <col min="11021" max="11021" width="21.7109375" style="44" customWidth="1"/>
    <col min="11022" max="11022" width="12" style="44" customWidth="1"/>
    <col min="11023" max="11023" width="8.5703125" style="44"/>
    <col min="11024" max="11024" width="12" style="44" customWidth="1"/>
    <col min="11025" max="11025" width="11.42578125" style="44" customWidth="1"/>
    <col min="11026" max="11027" width="12" style="44" customWidth="1"/>
    <col min="11028" max="11262" width="8.5703125" style="44"/>
    <col min="11263" max="11263" width="5.5703125" style="44" customWidth="1"/>
    <col min="11264" max="11264" width="13.28515625" style="44" bestFit="1" customWidth="1"/>
    <col min="11265" max="11265" width="17.7109375" style="44" customWidth="1"/>
    <col min="11266" max="11266" width="17.28515625" style="44" customWidth="1"/>
    <col min="11267" max="11267" width="13.7109375" style="44" customWidth="1"/>
    <col min="11268" max="11268" width="16.28515625" style="44" customWidth="1"/>
    <col min="11269" max="11269" width="12.7109375" style="44" customWidth="1"/>
    <col min="11270" max="11270" width="19.5703125" style="44" customWidth="1"/>
    <col min="11271" max="11271" width="20" style="44" customWidth="1"/>
    <col min="11272" max="11272" width="11.7109375" style="44" customWidth="1"/>
    <col min="11273" max="11273" width="10.7109375" style="44" customWidth="1"/>
    <col min="11274" max="11274" width="13.7109375" style="44" bestFit="1" customWidth="1"/>
    <col min="11275" max="11275" width="13.5703125" style="44" customWidth="1"/>
    <col min="11276" max="11276" width="17.28515625" style="44" customWidth="1"/>
    <col min="11277" max="11277" width="21.7109375" style="44" customWidth="1"/>
    <col min="11278" max="11278" width="12" style="44" customWidth="1"/>
    <col min="11279" max="11279" width="8.5703125" style="44"/>
    <col min="11280" max="11280" width="12" style="44" customWidth="1"/>
    <col min="11281" max="11281" width="11.42578125" style="44" customWidth="1"/>
    <col min="11282" max="11283" width="12" style="44" customWidth="1"/>
    <col min="11284" max="11518" width="8.5703125" style="44"/>
    <col min="11519" max="11519" width="5.5703125" style="44" customWidth="1"/>
    <col min="11520" max="11520" width="13.28515625" style="44" bestFit="1" customWidth="1"/>
    <col min="11521" max="11521" width="17.7109375" style="44" customWidth="1"/>
    <col min="11522" max="11522" width="17.28515625" style="44" customWidth="1"/>
    <col min="11523" max="11523" width="13.7109375" style="44" customWidth="1"/>
    <col min="11524" max="11524" width="16.28515625" style="44" customWidth="1"/>
    <col min="11525" max="11525" width="12.7109375" style="44" customWidth="1"/>
    <col min="11526" max="11526" width="19.5703125" style="44" customWidth="1"/>
    <col min="11527" max="11527" width="20" style="44" customWidth="1"/>
    <col min="11528" max="11528" width="11.7109375" style="44" customWidth="1"/>
    <col min="11529" max="11529" width="10.7109375" style="44" customWidth="1"/>
    <col min="11530" max="11530" width="13.7109375" style="44" bestFit="1" customWidth="1"/>
    <col min="11531" max="11531" width="13.5703125" style="44" customWidth="1"/>
    <col min="11532" max="11532" width="17.28515625" style="44" customWidth="1"/>
    <col min="11533" max="11533" width="21.7109375" style="44" customWidth="1"/>
    <col min="11534" max="11534" width="12" style="44" customWidth="1"/>
    <col min="11535" max="11535" width="8.5703125" style="44"/>
    <col min="11536" max="11536" width="12" style="44" customWidth="1"/>
    <col min="11537" max="11537" width="11.42578125" style="44" customWidth="1"/>
    <col min="11538" max="11539" width="12" style="44" customWidth="1"/>
    <col min="11540" max="11774" width="8.5703125" style="44"/>
    <col min="11775" max="11775" width="5.5703125" style="44" customWidth="1"/>
    <col min="11776" max="11776" width="13.28515625" style="44" bestFit="1" customWidth="1"/>
    <col min="11777" max="11777" width="17.7109375" style="44" customWidth="1"/>
    <col min="11778" max="11778" width="17.28515625" style="44" customWidth="1"/>
    <col min="11779" max="11779" width="13.7109375" style="44" customWidth="1"/>
    <col min="11780" max="11780" width="16.28515625" style="44" customWidth="1"/>
    <col min="11781" max="11781" width="12.7109375" style="44" customWidth="1"/>
    <col min="11782" max="11782" width="19.5703125" style="44" customWidth="1"/>
    <col min="11783" max="11783" width="20" style="44" customWidth="1"/>
    <col min="11784" max="11784" width="11.7109375" style="44" customWidth="1"/>
    <col min="11785" max="11785" width="10.7109375" style="44" customWidth="1"/>
    <col min="11786" max="11786" width="13.7109375" style="44" bestFit="1" customWidth="1"/>
    <col min="11787" max="11787" width="13.5703125" style="44" customWidth="1"/>
    <col min="11788" max="11788" width="17.28515625" style="44" customWidth="1"/>
    <col min="11789" max="11789" width="21.7109375" style="44" customWidth="1"/>
    <col min="11790" max="11790" width="12" style="44" customWidth="1"/>
    <col min="11791" max="11791" width="8.5703125" style="44"/>
    <col min="11792" max="11792" width="12" style="44" customWidth="1"/>
    <col min="11793" max="11793" width="11.42578125" style="44" customWidth="1"/>
    <col min="11794" max="11795" width="12" style="44" customWidth="1"/>
    <col min="11796" max="12030" width="8.5703125" style="44"/>
    <col min="12031" max="12031" width="5.5703125" style="44" customWidth="1"/>
    <col min="12032" max="12032" width="13.28515625" style="44" bestFit="1" customWidth="1"/>
    <col min="12033" max="12033" width="17.7109375" style="44" customWidth="1"/>
    <col min="12034" max="12034" width="17.28515625" style="44" customWidth="1"/>
    <col min="12035" max="12035" width="13.7109375" style="44" customWidth="1"/>
    <col min="12036" max="12036" width="16.28515625" style="44" customWidth="1"/>
    <col min="12037" max="12037" width="12.7109375" style="44" customWidth="1"/>
    <col min="12038" max="12038" width="19.5703125" style="44" customWidth="1"/>
    <col min="12039" max="12039" width="20" style="44" customWidth="1"/>
    <col min="12040" max="12040" width="11.7109375" style="44" customWidth="1"/>
    <col min="12041" max="12041" width="10.7109375" style="44" customWidth="1"/>
    <col min="12042" max="12042" width="13.7109375" style="44" bestFit="1" customWidth="1"/>
    <col min="12043" max="12043" width="13.5703125" style="44" customWidth="1"/>
    <col min="12044" max="12044" width="17.28515625" style="44" customWidth="1"/>
    <col min="12045" max="12045" width="21.7109375" style="44" customWidth="1"/>
    <col min="12046" max="12046" width="12" style="44" customWidth="1"/>
    <col min="12047" max="12047" width="8.5703125" style="44"/>
    <col min="12048" max="12048" width="12" style="44" customWidth="1"/>
    <col min="12049" max="12049" width="11.42578125" style="44" customWidth="1"/>
    <col min="12050" max="12051" width="12" style="44" customWidth="1"/>
    <col min="12052" max="12286" width="8.5703125" style="44"/>
    <col min="12287" max="12287" width="5.5703125" style="44" customWidth="1"/>
    <col min="12288" max="12288" width="13.28515625" style="44" bestFit="1" customWidth="1"/>
    <col min="12289" max="12289" width="17.7109375" style="44" customWidth="1"/>
    <col min="12290" max="12290" width="17.28515625" style="44" customWidth="1"/>
    <col min="12291" max="12291" width="13.7109375" style="44" customWidth="1"/>
    <col min="12292" max="12292" width="16.28515625" style="44" customWidth="1"/>
    <col min="12293" max="12293" width="12.7109375" style="44" customWidth="1"/>
    <col min="12294" max="12294" width="19.5703125" style="44" customWidth="1"/>
    <col min="12295" max="12295" width="20" style="44" customWidth="1"/>
    <col min="12296" max="12296" width="11.7109375" style="44" customWidth="1"/>
    <col min="12297" max="12297" width="10.7109375" style="44" customWidth="1"/>
    <col min="12298" max="12298" width="13.7109375" style="44" bestFit="1" customWidth="1"/>
    <col min="12299" max="12299" width="13.5703125" style="44" customWidth="1"/>
    <col min="12300" max="12300" width="17.28515625" style="44" customWidth="1"/>
    <col min="12301" max="12301" width="21.7109375" style="44" customWidth="1"/>
    <col min="12302" max="12302" width="12" style="44" customWidth="1"/>
    <col min="12303" max="12303" width="8.5703125" style="44"/>
    <col min="12304" max="12304" width="12" style="44" customWidth="1"/>
    <col min="12305" max="12305" width="11.42578125" style="44" customWidth="1"/>
    <col min="12306" max="12307" width="12" style="44" customWidth="1"/>
    <col min="12308" max="12542" width="8.5703125" style="44"/>
    <col min="12543" max="12543" width="5.5703125" style="44" customWidth="1"/>
    <col min="12544" max="12544" width="13.28515625" style="44" bestFit="1" customWidth="1"/>
    <col min="12545" max="12545" width="17.7109375" style="44" customWidth="1"/>
    <col min="12546" max="12546" width="17.28515625" style="44" customWidth="1"/>
    <col min="12547" max="12547" width="13.7109375" style="44" customWidth="1"/>
    <col min="12548" max="12548" width="16.28515625" style="44" customWidth="1"/>
    <col min="12549" max="12549" width="12.7109375" style="44" customWidth="1"/>
    <col min="12550" max="12550" width="19.5703125" style="44" customWidth="1"/>
    <col min="12551" max="12551" width="20" style="44" customWidth="1"/>
    <col min="12552" max="12552" width="11.7109375" style="44" customWidth="1"/>
    <col min="12553" max="12553" width="10.7109375" style="44" customWidth="1"/>
    <col min="12554" max="12554" width="13.7109375" style="44" bestFit="1" customWidth="1"/>
    <col min="12555" max="12555" width="13.5703125" style="44" customWidth="1"/>
    <col min="12556" max="12556" width="17.28515625" style="44" customWidth="1"/>
    <col min="12557" max="12557" width="21.7109375" style="44" customWidth="1"/>
    <col min="12558" max="12558" width="12" style="44" customWidth="1"/>
    <col min="12559" max="12559" width="8.5703125" style="44"/>
    <col min="12560" max="12560" width="12" style="44" customWidth="1"/>
    <col min="12561" max="12561" width="11.42578125" style="44" customWidth="1"/>
    <col min="12562" max="12563" width="12" style="44" customWidth="1"/>
    <col min="12564" max="12798" width="8.5703125" style="44"/>
    <col min="12799" max="12799" width="5.5703125" style="44" customWidth="1"/>
    <col min="12800" max="12800" width="13.28515625" style="44" bestFit="1" customWidth="1"/>
    <col min="12801" max="12801" width="17.7109375" style="44" customWidth="1"/>
    <col min="12802" max="12802" width="17.28515625" style="44" customWidth="1"/>
    <col min="12803" max="12803" width="13.7109375" style="44" customWidth="1"/>
    <col min="12804" max="12804" width="16.28515625" style="44" customWidth="1"/>
    <col min="12805" max="12805" width="12.7109375" style="44" customWidth="1"/>
    <col min="12806" max="12806" width="19.5703125" style="44" customWidth="1"/>
    <col min="12807" max="12807" width="20" style="44" customWidth="1"/>
    <col min="12808" max="12808" width="11.7109375" style="44" customWidth="1"/>
    <col min="12809" max="12809" width="10.7109375" style="44" customWidth="1"/>
    <col min="12810" max="12810" width="13.7109375" style="44" bestFit="1" customWidth="1"/>
    <col min="12811" max="12811" width="13.5703125" style="44" customWidth="1"/>
    <col min="12812" max="12812" width="17.28515625" style="44" customWidth="1"/>
    <col min="12813" max="12813" width="21.7109375" style="44" customWidth="1"/>
    <col min="12814" max="12814" width="12" style="44" customWidth="1"/>
    <col min="12815" max="12815" width="8.5703125" style="44"/>
    <col min="12816" max="12816" width="12" style="44" customWidth="1"/>
    <col min="12817" max="12817" width="11.42578125" style="44" customWidth="1"/>
    <col min="12818" max="12819" width="12" style="44" customWidth="1"/>
    <col min="12820" max="13054" width="8.5703125" style="44"/>
    <col min="13055" max="13055" width="5.5703125" style="44" customWidth="1"/>
    <col min="13056" max="13056" width="13.28515625" style="44" bestFit="1" customWidth="1"/>
    <col min="13057" max="13057" width="17.7109375" style="44" customWidth="1"/>
    <col min="13058" max="13058" width="17.28515625" style="44" customWidth="1"/>
    <col min="13059" max="13059" width="13.7109375" style="44" customWidth="1"/>
    <col min="13060" max="13060" width="16.28515625" style="44" customWidth="1"/>
    <col min="13061" max="13061" width="12.7109375" style="44" customWidth="1"/>
    <col min="13062" max="13062" width="19.5703125" style="44" customWidth="1"/>
    <col min="13063" max="13063" width="20" style="44" customWidth="1"/>
    <col min="13064" max="13064" width="11.7109375" style="44" customWidth="1"/>
    <col min="13065" max="13065" width="10.7109375" style="44" customWidth="1"/>
    <col min="13066" max="13066" width="13.7109375" style="44" bestFit="1" customWidth="1"/>
    <col min="13067" max="13067" width="13.5703125" style="44" customWidth="1"/>
    <col min="13068" max="13068" width="17.28515625" style="44" customWidth="1"/>
    <col min="13069" max="13069" width="21.7109375" style="44" customWidth="1"/>
    <col min="13070" max="13070" width="12" style="44" customWidth="1"/>
    <col min="13071" max="13071" width="8.5703125" style="44"/>
    <col min="13072" max="13072" width="12" style="44" customWidth="1"/>
    <col min="13073" max="13073" width="11.42578125" style="44" customWidth="1"/>
    <col min="13074" max="13075" width="12" style="44" customWidth="1"/>
    <col min="13076" max="13310" width="8.5703125" style="44"/>
    <col min="13311" max="13311" width="5.5703125" style="44" customWidth="1"/>
    <col min="13312" max="13312" width="13.28515625" style="44" bestFit="1" customWidth="1"/>
    <col min="13313" max="13313" width="17.7109375" style="44" customWidth="1"/>
    <col min="13314" max="13314" width="17.28515625" style="44" customWidth="1"/>
    <col min="13315" max="13315" width="13.7109375" style="44" customWidth="1"/>
    <col min="13316" max="13316" width="16.28515625" style="44" customWidth="1"/>
    <col min="13317" max="13317" width="12.7109375" style="44" customWidth="1"/>
    <col min="13318" max="13318" width="19.5703125" style="44" customWidth="1"/>
    <col min="13319" max="13319" width="20" style="44" customWidth="1"/>
    <col min="13320" max="13320" width="11.7109375" style="44" customWidth="1"/>
    <col min="13321" max="13321" width="10.7109375" style="44" customWidth="1"/>
    <col min="13322" max="13322" width="13.7109375" style="44" bestFit="1" customWidth="1"/>
    <col min="13323" max="13323" width="13.5703125" style="44" customWidth="1"/>
    <col min="13324" max="13324" width="17.28515625" style="44" customWidth="1"/>
    <col min="13325" max="13325" width="21.7109375" style="44" customWidth="1"/>
    <col min="13326" max="13326" width="12" style="44" customWidth="1"/>
    <col min="13327" max="13327" width="8.5703125" style="44"/>
    <col min="13328" max="13328" width="12" style="44" customWidth="1"/>
    <col min="13329" max="13329" width="11.42578125" style="44" customWidth="1"/>
    <col min="13330" max="13331" width="12" style="44" customWidth="1"/>
    <col min="13332" max="13566" width="8.5703125" style="44"/>
    <col min="13567" max="13567" width="5.5703125" style="44" customWidth="1"/>
    <col min="13568" max="13568" width="13.28515625" style="44" bestFit="1" customWidth="1"/>
    <col min="13569" max="13569" width="17.7109375" style="44" customWidth="1"/>
    <col min="13570" max="13570" width="17.28515625" style="44" customWidth="1"/>
    <col min="13571" max="13571" width="13.7109375" style="44" customWidth="1"/>
    <col min="13572" max="13572" width="16.28515625" style="44" customWidth="1"/>
    <col min="13573" max="13573" width="12.7109375" style="44" customWidth="1"/>
    <col min="13574" max="13574" width="19.5703125" style="44" customWidth="1"/>
    <col min="13575" max="13575" width="20" style="44" customWidth="1"/>
    <col min="13576" max="13576" width="11.7109375" style="44" customWidth="1"/>
    <col min="13577" max="13577" width="10.7109375" style="44" customWidth="1"/>
    <col min="13578" max="13578" width="13.7109375" style="44" bestFit="1" customWidth="1"/>
    <col min="13579" max="13579" width="13.5703125" style="44" customWidth="1"/>
    <col min="13580" max="13580" width="17.28515625" style="44" customWidth="1"/>
    <col min="13581" max="13581" width="21.7109375" style="44" customWidth="1"/>
    <col min="13582" max="13582" width="12" style="44" customWidth="1"/>
    <col min="13583" max="13583" width="8.5703125" style="44"/>
    <col min="13584" max="13584" width="12" style="44" customWidth="1"/>
    <col min="13585" max="13585" width="11.42578125" style="44" customWidth="1"/>
    <col min="13586" max="13587" width="12" style="44" customWidth="1"/>
    <col min="13588" max="13822" width="8.5703125" style="44"/>
    <col min="13823" max="13823" width="5.5703125" style="44" customWidth="1"/>
    <col min="13824" max="13824" width="13.28515625" style="44" bestFit="1" customWidth="1"/>
    <col min="13825" max="13825" width="17.7109375" style="44" customWidth="1"/>
    <col min="13826" max="13826" width="17.28515625" style="44" customWidth="1"/>
    <col min="13827" max="13827" width="13.7109375" style="44" customWidth="1"/>
    <col min="13828" max="13828" width="16.28515625" style="44" customWidth="1"/>
    <col min="13829" max="13829" width="12.7109375" style="44" customWidth="1"/>
    <col min="13830" max="13830" width="19.5703125" style="44" customWidth="1"/>
    <col min="13831" max="13831" width="20" style="44" customWidth="1"/>
    <col min="13832" max="13832" width="11.7109375" style="44" customWidth="1"/>
    <col min="13833" max="13833" width="10.7109375" style="44" customWidth="1"/>
    <col min="13834" max="13834" width="13.7109375" style="44" bestFit="1" customWidth="1"/>
    <col min="13835" max="13835" width="13.5703125" style="44" customWidth="1"/>
    <col min="13836" max="13836" width="17.28515625" style="44" customWidth="1"/>
    <col min="13837" max="13837" width="21.7109375" style="44" customWidth="1"/>
    <col min="13838" max="13838" width="12" style="44" customWidth="1"/>
    <col min="13839" max="13839" width="8.5703125" style="44"/>
    <col min="13840" max="13840" width="12" style="44" customWidth="1"/>
    <col min="13841" max="13841" width="11.42578125" style="44" customWidth="1"/>
    <col min="13842" max="13843" width="12" style="44" customWidth="1"/>
    <col min="13844" max="14078" width="8.5703125" style="44"/>
    <col min="14079" max="14079" width="5.5703125" style="44" customWidth="1"/>
    <col min="14080" max="14080" width="13.28515625" style="44" bestFit="1" customWidth="1"/>
    <col min="14081" max="14081" width="17.7109375" style="44" customWidth="1"/>
    <col min="14082" max="14082" width="17.28515625" style="44" customWidth="1"/>
    <col min="14083" max="14083" width="13.7109375" style="44" customWidth="1"/>
    <col min="14084" max="14084" width="16.28515625" style="44" customWidth="1"/>
    <col min="14085" max="14085" width="12.7109375" style="44" customWidth="1"/>
    <col min="14086" max="14086" width="19.5703125" style="44" customWidth="1"/>
    <col min="14087" max="14087" width="20" style="44" customWidth="1"/>
    <col min="14088" max="14088" width="11.7109375" style="44" customWidth="1"/>
    <col min="14089" max="14089" width="10.7109375" style="44" customWidth="1"/>
    <col min="14090" max="14090" width="13.7109375" style="44" bestFit="1" customWidth="1"/>
    <col min="14091" max="14091" width="13.5703125" style="44" customWidth="1"/>
    <col min="14092" max="14092" width="17.28515625" style="44" customWidth="1"/>
    <col min="14093" max="14093" width="21.7109375" style="44" customWidth="1"/>
    <col min="14094" max="14094" width="12" style="44" customWidth="1"/>
    <col min="14095" max="14095" width="8.5703125" style="44"/>
    <col min="14096" max="14096" width="12" style="44" customWidth="1"/>
    <col min="14097" max="14097" width="11.42578125" style="44" customWidth="1"/>
    <col min="14098" max="14099" width="12" style="44" customWidth="1"/>
    <col min="14100" max="14334" width="8.5703125" style="44"/>
    <col min="14335" max="14335" width="5.5703125" style="44" customWidth="1"/>
    <col min="14336" max="14336" width="13.28515625" style="44" bestFit="1" customWidth="1"/>
    <col min="14337" max="14337" width="17.7109375" style="44" customWidth="1"/>
    <col min="14338" max="14338" width="17.28515625" style="44" customWidth="1"/>
    <col min="14339" max="14339" width="13.7109375" style="44" customWidth="1"/>
    <col min="14340" max="14340" width="16.28515625" style="44" customWidth="1"/>
    <col min="14341" max="14341" width="12.7109375" style="44" customWidth="1"/>
    <col min="14342" max="14342" width="19.5703125" style="44" customWidth="1"/>
    <col min="14343" max="14343" width="20" style="44" customWidth="1"/>
    <col min="14344" max="14344" width="11.7109375" style="44" customWidth="1"/>
    <col min="14345" max="14345" width="10.7109375" style="44" customWidth="1"/>
    <col min="14346" max="14346" width="13.7109375" style="44" bestFit="1" customWidth="1"/>
    <col min="14347" max="14347" width="13.5703125" style="44" customWidth="1"/>
    <col min="14348" max="14348" width="17.28515625" style="44" customWidth="1"/>
    <col min="14349" max="14349" width="21.7109375" style="44" customWidth="1"/>
    <col min="14350" max="14350" width="12" style="44" customWidth="1"/>
    <col min="14351" max="14351" width="8.5703125" style="44"/>
    <col min="14352" max="14352" width="12" style="44" customWidth="1"/>
    <col min="14353" max="14353" width="11.42578125" style="44" customWidth="1"/>
    <col min="14354" max="14355" width="12" style="44" customWidth="1"/>
    <col min="14356" max="14590" width="8.5703125" style="44"/>
    <col min="14591" max="14591" width="5.5703125" style="44" customWidth="1"/>
    <col min="14592" max="14592" width="13.28515625" style="44" bestFit="1" customWidth="1"/>
    <col min="14593" max="14593" width="17.7109375" style="44" customWidth="1"/>
    <col min="14594" max="14594" width="17.28515625" style="44" customWidth="1"/>
    <col min="14595" max="14595" width="13.7109375" style="44" customWidth="1"/>
    <col min="14596" max="14596" width="16.28515625" style="44" customWidth="1"/>
    <col min="14597" max="14597" width="12.7109375" style="44" customWidth="1"/>
    <col min="14598" max="14598" width="19.5703125" style="44" customWidth="1"/>
    <col min="14599" max="14599" width="20" style="44" customWidth="1"/>
    <col min="14600" max="14600" width="11.7109375" style="44" customWidth="1"/>
    <col min="14601" max="14601" width="10.7109375" style="44" customWidth="1"/>
    <col min="14602" max="14602" width="13.7109375" style="44" bestFit="1" customWidth="1"/>
    <col min="14603" max="14603" width="13.5703125" style="44" customWidth="1"/>
    <col min="14604" max="14604" width="17.28515625" style="44" customWidth="1"/>
    <col min="14605" max="14605" width="21.7109375" style="44" customWidth="1"/>
    <col min="14606" max="14606" width="12" style="44" customWidth="1"/>
    <col min="14607" max="14607" width="8.5703125" style="44"/>
    <col min="14608" max="14608" width="12" style="44" customWidth="1"/>
    <col min="14609" max="14609" width="11.42578125" style="44" customWidth="1"/>
    <col min="14610" max="14611" width="12" style="44" customWidth="1"/>
    <col min="14612" max="14846" width="8.5703125" style="44"/>
    <col min="14847" max="14847" width="5.5703125" style="44" customWidth="1"/>
    <col min="14848" max="14848" width="13.28515625" style="44" bestFit="1" customWidth="1"/>
    <col min="14849" max="14849" width="17.7109375" style="44" customWidth="1"/>
    <col min="14850" max="14850" width="17.28515625" style="44" customWidth="1"/>
    <col min="14851" max="14851" width="13.7109375" style="44" customWidth="1"/>
    <col min="14852" max="14852" width="16.28515625" style="44" customWidth="1"/>
    <col min="14853" max="14853" width="12.7109375" style="44" customWidth="1"/>
    <col min="14854" max="14854" width="19.5703125" style="44" customWidth="1"/>
    <col min="14855" max="14855" width="20" style="44" customWidth="1"/>
    <col min="14856" max="14856" width="11.7109375" style="44" customWidth="1"/>
    <col min="14857" max="14857" width="10.7109375" style="44" customWidth="1"/>
    <col min="14858" max="14858" width="13.7109375" style="44" bestFit="1" customWidth="1"/>
    <col min="14859" max="14859" width="13.5703125" style="44" customWidth="1"/>
    <col min="14860" max="14860" width="17.28515625" style="44" customWidth="1"/>
    <col min="14861" max="14861" width="21.7109375" style="44" customWidth="1"/>
    <col min="14862" max="14862" width="12" style="44" customWidth="1"/>
    <col min="14863" max="14863" width="8.5703125" style="44"/>
    <col min="14864" max="14864" width="12" style="44" customWidth="1"/>
    <col min="14865" max="14865" width="11.42578125" style="44" customWidth="1"/>
    <col min="14866" max="14867" width="12" style="44" customWidth="1"/>
    <col min="14868" max="15102" width="8.5703125" style="44"/>
    <col min="15103" max="15103" width="5.5703125" style="44" customWidth="1"/>
    <col min="15104" max="15104" width="13.28515625" style="44" bestFit="1" customWidth="1"/>
    <col min="15105" max="15105" width="17.7109375" style="44" customWidth="1"/>
    <col min="15106" max="15106" width="17.28515625" style="44" customWidth="1"/>
    <col min="15107" max="15107" width="13.7109375" style="44" customWidth="1"/>
    <col min="15108" max="15108" width="16.28515625" style="44" customWidth="1"/>
    <col min="15109" max="15109" width="12.7109375" style="44" customWidth="1"/>
    <col min="15110" max="15110" width="19.5703125" style="44" customWidth="1"/>
    <col min="15111" max="15111" width="20" style="44" customWidth="1"/>
    <col min="15112" max="15112" width="11.7109375" style="44" customWidth="1"/>
    <col min="15113" max="15113" width="10.7109375" style="44" customWidth="1"/>
    <col min="15114" max="15114" width="13.7109375" style="44" bestFit="1" customWidth="1"/>
    <col min="15115" max="15115" width="13.5703125" style="44" customWidth="1"/>
    <col min="15116" max="15116" width="17.28515625" style="44" customWidth="1"/>
    <col min="15117" max="15117" width="21.7109375" style="44" customWidth="1"/>
    <col min="15118" max="15118" width="12" style="44" customWidth="1"/>
    <col min="15119" max="15119" width="8.5703125" style="44"/>
    <col min="15120" max="15120" width="12" style="44" customWidth="1"/>
    <col min="15121" max="15121" width="11.42578125" style="44" customWidth="1"/>
    <col min="15122" max="15123" width="12" style="44" customWidth="1"/>
    <col min="15124" max="15358" width="8.5703125" style="44"/>
    <col min="15359" max="15359" width="5.5703125" style="44" customWidth="1"/>
    <col min="15360" max="15360" width="13.28515625" style="44" bestFit="1" customWidth="1"/>
    <col min="15361" max="15361" width="17.7109375" style="44" customWidth="1"/>
    <col min="15362" max="15362" width="17.28515625" style="44" customWidth="1"/>
    <col min="15363" max="15363" width="13.7109375" style="44" customWidth="1"/>
    <col min="15364" max="15364" width="16.28515625" style="44" customWidth="1"/>
    <col min="15365" max="15365" width="12.7109375" style="44" customWidth="1"/>
    <col min="15366" max="15366" width="19.5703125" style="44" customWidth="1"/>
    <col min="15367" max="15367" width="20" style="44" customWidth="1"/>
    <col min="15368" max="15368" width="11.7109375" style="44" customWidth="1"/>
    <col min="15369" max="15369" width="10.7109375" style="44" customWidth="1"/>
    <col min="15370" max="15370" width="13.7109375" style="44" bestFit="1" customWidth="1"/>
    <col min="15371" max="15371" width="13.5703125" style="44" customWidth="1"/>
    <col min="15372" max="15372" width="17.28515625" style="44" customWidth="1"/>
    <col min="15373" max="15373" width="21.7109375" style="44" customWidth="1"/>
    <col min="15374" max="15374" width="12" style="44" customWidth="1"/>
    <col min="15375" max="15375" width="8.5703125" style="44"/>
    <col min="15376" max="15376" width="12" style="44" customWidth="1"/>
    <col min="15377" max="15377" width="11.42578125" style="44" customWidth="1"/>
    <col min="15378" max="15379" width="12" style="44" customWidth="1"/>
    <col min="15380" max="15614" width="8.5703125" style="44"/>
    <col min="15615" max="15615" width="5.5703125" style="44" customWidth="1"/>
    <col min="15616" max="15616" width="13.28515625" style="44" bestFit="1" customWidth="1"/>
    <col min="15617" max="15617" width="17.7109375" style="44" customWidth="1"/>
    <col min="15618" max="15618" width="17.28515625" style="44" customWidth="1"/>
    <col min="15619" max="15619" width="13.7109375" style="44" customWidth="1"/>
    <col min="15620" max="15620" width="16.28515625" style="44" customWidth="1"/>
    <col min="15621" max="15621" width="12.7109375" style="44" customWidth="1"/>
    <col min="15622" max="15622" width="19.5703125" style="44" customWidth="1"/>
    <col min="15623" max="15623" width="20" style="44" customWidth="1"/>
    <col min="15624" max="15624" width="11.7109375" style="44" customWidth="1"/>
    <col min="15625" max="15625" width="10.7109375" style="44" customWidth="1"/>
    <col min="15626" max="15626" width="13.7109375" style="44" bestFit="1" customWidth="1"/>
    <col min="15627" max="15627" width="13.5703125" style="44" customWidth="1"/>
    <col min="15628" max="15628" width="17.28515625" style="44" customWidth="1"/>
    <col min="15629" max="15629" width="21.7109375" style="44" customWidth="1"/>
    <col min="15630" max="15630" width="12" style="44" customWidth="1"/>
    <col min="15631" max="15631" width="8.5703125" style="44"/>
    <col min="15632" max="15632" width="12" style="44" customWidth="1"/>
    <col min="15633" max="15633" width="11.42578125" style="44" customWidth="1"/>
    <col min="15634" max="15635" width="12" style="44" customWidth="1"/>
    <col min="15636" max="15870" width="8.5703125" style="44"/>
    <col min="15871" max="15871" width="5.5703125" style="44" customWidth="1"/>
    <col min="15872" max="15872" width="13.28515625" style="44" bestFit="1" customWidth="1"/>
    <col min="15873" max="15873" width="17.7109375" style="44" customWidth="1"/>
    <col min="15874" max="15874" width="17.28515625" style="44" customWidth="1"/>
    <col min="15875" max="15875" width="13.7109375" style="44" customWidth="1"/>
    <col min="15876" max="15876" width="16.28515625" style="44" customWidth="1"/>
    <col min="15877" max="15877" width="12.7109375" style="44" customWidth="1"/>
    <col min="15878" max="15878" width="19.5703125" style="44" customWidth="1"/>
    <col min="15879" max="15879" width="20" style="44" customWidth="1"/>
    <col min="15880" max="15880" width="11.7109375" style="44" customWidth="1"/>
    <col min="15881" max="15881" width="10.7109375" style="44" customWidth="1"/>
    <col min="15882" max="15882" width="13.7109375" style="44" bestFit="1" customWidth="1"/>
    <col min="15883" max="15883" width="13.5703125" style="44" customWidth="1"/>
    <col min="15884" max="15884" width="17.28515625" style="44" customWidth="1"/>
    <col min="15885" max="15885" width="21.7109375" style="44" customWidth="1"/>
    <col min="15886" max="15886" width="12" style="44" customWidth="1"/>
    <col min="15887" max="15887" width="8.5703125" style="44"/>
    <col min="15888" max="15888" width="12" style="44" customWidth="1"/>
    <col min="15889" max="15889" width="11.42578125" style="44" customWidth="1"/>
    <col min="15890" max="15891" width="12" style="44" customWidth="1"/>
    <col min="15892" max="16126" width="8.5703125" style="44"/>
    <col min="16127" max="16127" width="5.5703125" style="44" customWidth="1"/>
    <col min="16128" max="16128" width="13.28515625" style="44" bestFit="1" customWidth="1"/>
    <col min="16129" max="16129" width="17.7109375" style="44" customWidth="1"/>
    <col min="16130" max="16130" width="17.28515625" style="44" customWidth="1"/>
    <col min="16131" max="16131" width="13.7109375" style="44" customWidth="1"/>
    <col min="16132" max="16132" width="16.28515625" style="44" customWidth="1"/>
    <col min="16133" max="16133" width="12.7109375" style="44" customWidth="1"/>
    <col min="16134" max="16134" width="19.5703125" style="44" customWidth="1"/>
    <col min="16135" max="16135" width="20" style="44" customWidth="1"/>
    <col min="16136" max="16136" width="11.7109375" style="44" customWidth="1"/>
    <col min="16137" max="16137" width="10.7109375" style="44" customWidth="1"/>
    <col min="16138" max="16138" width="13.7109375" style="44" bestFit="1" customWidth="1"/>
    <col min="16139" max="16139" width="13.5703125" style="44" customWidth="1"/>
    <col min="16140" max="16140" width="17.28515625" style="44" customWidth="1"/>
    <col min="16141" max="16141" width="21.7109375" style="44" customWidth="1"/>
    <col min="16142" max="16142" width="12" style="44" customWidth="1"/>
    <col min="16143" max="16143" width="8.5703125" style="44"/>
    <col min="16144" max="16144" width="12" style="44" customWidth="1"/>
    <col min="16145" max="16145" width="11.42578125" style="44" customWidth="1"/>
    <col min="16146" max="16147" width="12" style="44" customWidth="1"/>
    <col min="16148" max="16384" width="8.5703125" style="44"/>
  </cols>
  <sheetData>
    <row r="1" spans="1:17" ht="14.25" customHeight="1" x14ac:dyDescent="0.3">
      <c r="A1" s="512" t="s">
        <v>0</v>
      </c>
      <c r="B1" s="513"/>
      <c r="C1" s="513"/>
      <c r="D1" s="85"/>
      <c r="E1" s="86"/>
      <c r="F1" s="87"/>
      <c r="I1" s="483" t="s">
        <v>1</v>
      </c>
      <c r="J1" s="484"/>
      <c r="K1" s="484"/>
      <c r="L1" s="485"/>
      <c r="M1" s="49"/>
    </row>
    <row r="2" spans="1:17" ht="12.75" customHeight="1" x14ac:dyDescent="0.3">
      <c r="A2" s="514" t="s">
        <v>2</v>
      </c>
      <c r="B2" s="515"/>
      <c r="C2" s="515"/>
      <c r="D2" s="88"/>
      <c r="E2" s="89"/>
      <c r="F2" s="90"/>
      <c r="H2" s="52"/>
      <c r="I2" s="486" t="s">
        <v>289</v>
      </c>
      <c r="J2" s="487"/>
      <c r="K2" s="487"/>
      <c r="L2" s="488"/>
    </row>
    <row r="3" spans="1:17" ht="19.5" customHeight="1" thickBot="1" x14ac:dyDescent="0.35">
      <c r="A3" s="516" t="s">
        <v>3</v>
      </c>
      <c r="B3" s="517" t="s">
        <v>4</v>
      </c>
      <c r="C3" s="517" t="s">
        <v>4</v>
      </c>
      <c r="D3" s="91"/>
      <c r="E3" s="92"/>
      <c r="F3" s="93"/>
      <c r="I3" s="489"/>
      <c r="J3" s="490"/>
      <c r="K3" s="490"/>
      <c r="L3" s="491"/>
    </row>
    <row r="4" spans="1:17" ht="16.5" customHeight="1" x14ac:dyDescent="0.3">
      <c r="A4" s="56"/>
      <c r="B4" s="56"/>
      <c r="C4" s="56"/>
      <c r="D4" s="56"/>
      <c r="E4" s="56"/>
      <c r="F4" s="56"/>
      <c r="G4" s="56"/>
      <c r="H4" s="56"/>
      <c r="I4" s="56"/>
      <c r="J4" s="56"/>
      <c r="K4" s="58"/>
      <c r="L4" s="58"/>
      <c r="M4" s="58"/>
    </row>
    <row r="5" spans="1:17" ht="19.5" customHeight="1" x14ac:dyDescent="0.3">
      <c r="A5" s="537" t="s">
        <v>209</v>
      </c>
      <c r="B5" s="538"/>
      <c r="C5" s="538"/>
      <c r="D5" s="538"/>
      <c r="E5" s="538"/>
      <c r="F5" s="538"/>
      <c r="G5" s="538"/>
      <c r="H5" s="538"/>
      <c r="I5" s="538"/>
      <c r="J5" s="538"/>
      <c r="K5" s="538"/>
      <c r="L5" s="538"/>
      <c r="M5" s="538"/>
    </row>
    <row r="6" spans="1:17" ht="112.5" x14ac:dyDescent="0.3">
      <c r="A6" s="492" t="s">
        <v>5</v>
      </c>
      <c r="B6" s="59" t="s">
        <v>6</v>
      </c>
      <c r="C6" s="59" t="s">
        <v>204</v>
      </c>
      <c r="D6" s="424" t="s">
        <v>160</v>
      </c>
      <c r="E6" s="64"/>
      <c r="F6" s="59"/>
      <c r="G6" s="59" t="s">
        <v>25</v>
      </c>
      <c r="H6" s="59" t="s">
        <v>174</v>
      </c>
      <c r="I6" s="360" t="s">
        <v>26</v>
      </c>
      <c r="J6" s="95" t="s">
        <v>108</v>
      </c>
      <c r="K6" s="95" t="s">
        <v>161</v>
      </c>
      <c r="L6" s="95" t="s">
        <v>162</v>
      </c>
      <c r="M6" s="96" t="s">
        <v>36</v>
      </c>
    </row>
    <row r="7" spans="1:17" s="234" customFormat="1" ht="25.5" customHeight="1" x14ac:dyDescent="0.25">
      <c r="A7" s="492"/>
      <c r="B7" s="61" t="s">
        <v>7</v>
      </c>
      <c r="C7" s="62">
        <v>63807.87</v>
      </c>
      <c r="D7" s="362">
        <f>49.08*13</f>
        <v>638.04</v>
      </c>
      <c r="E7" s="363"/>
      <c r="F7" s="363"/>
      <c r="G7" s="65">
        <f>+C7+D7</f>
        <v>64445.91</v>
      </c>
      <c r="H7" s="66">
        <f>G7*38.38%</f>
        <v>24734.340258000004</v>
      </c>
      <c r="I7" s="364">
        <f>+ROUND(+G7+H7,2)</f>
        <v>89180.25</v>
      </c>
      <c r="J7" s="242">
        <v>1</v>
      </c>
      <c r="K7" s="242"/>
      <c r="L7" s="242"/>
      <c r="M7" s="243">
        <f>+ROUND(+(J7+K7+L7)*I7,2)</f>
        <v>89180.25</v>
      </c>
    </row>
    <row r="8" spans="1:17" s="234" customFormat="1" ht="25.5" customHeight="1" x14ac:dyDescent="0.25">
      <c r="A8" s="492"/>
      <c r="B8" s="61" t="s">
        <v>8</v>
      </c>
      <c r="C8" s="62">
        <v>50005.77</v>
      </c>
      <c r="D8" s="425">
        <f>38.47*13</f>
        <v>500.11</v>
      </c>
      <c r="E8" s="363"/>
      <c r="F8" s="363"/>
      <c r="G8" s="65">
        <f>+C8+D8</f>
        <v>50505.88</v>
      </c>
      <c r="H8" s="66">
        <f>G8*38.38%</f>
        <v>19384.156744</v>
      </c>
      <c r="I8" s="364">
        <f>+ROUND(+G8+H8,2)</f>
        <v>69890.039999999994</v>
      </c>
      <c r="J8" s="242">
        <v>4</v>
      </c>
      <c r="K8" s="242">
        <v>7</v>
      </c>
      <c r="L8" s="242"/>
      <c r="M8" s="243">
        <f>+ROUND(+(J8+K8+L8)*I8,2)</f>
        <v>768790.44</v>
      </c>
      <c r="N8" s="244"/>
      <c r="P8" s="236"/>
    </row>
    <row r="9" spans="1:17" ht="6.75" customHeight="1" x14ac:dyDescent="0.3">
      <c r="A9" s="71"/>
      <c r="B9" s="71"/>
      <c r="C9" s="73"/>
      <c r="D9" s="73"/>
      <c r="E9" s="73"/>
      <c r="F9" s="73"/>
      <c r="G9" s="73"/>
      <c r="H9" s="73"/>
      <c r="I9" s="73"/>
      <c r="J9" s="71"/>
      <c r="K9" s="71"/>
      <c r="L9" s="71"/>
      <c r="M9" s="71"/>
      <c r="N9" s="99"/>
      <c r="P9" s="52"/>
    </row>
    <row r="10" spans="1:17" ht="152.25" customHeight="1" x14ac:dyDescent="0.3">
      <c r="A10" s="492" t="s">
        <v>9</v>
      </c>
      <c r="B10" s="74"/>
      <c r="C10" s="59" t="s">
        <v>134</v>
      </c>
      <c r="D10" s="59" t="s">
        <v>160</v>
      </c>
      <c r="E10" s="59" t="s">
        <v>27</v>
      </c>
      <c r="F10" s="59" t="s">
        <v>28</v>
      </c>
      <c r="G10" s="59" t="s">
        <v>10</v>
      </c>
      <c r="H10" s="59" t="s">
        <v>29</v>
      </c>
      <c r="I10" s="360" t="s">
        <v>26</v>
      </c>
      <c r="J10" s="95" t="s">
        <v>68</v>
      </c>
      <c r="K10" s="95" t="s">
        <v>70</v>
      </c>
      <c r="L10" s="95"/>
      <c r="M10" s="96" t="s">
        <v>36</v>
      </c>
      <c r="O10" s="99"/>
      <c r="P10" s="52"/>
      <c r="Q10" s="52"/>
    </row>
    <row r="11" spans="1:17" s="234" customFormat="1" ht="25.5" customHeight="1" x14ac:dyDescent="0.25">
      <c r="A11" s="492"/>
      <c r="B11" s="59" t="s">
        <v>71</v>
      </c>
      <c r="C11" s="365">
        <f>34634.49/12*13</f>
        <v>37520.697500000002</v>
      </c>
      <c r="D11" s="365">
        <f>28.86*13</f>
        <v>375.18</v>
      </c>
      <c r="E11" s="365"/>
      <c r="F11" s="365"/>
      <c r="G11" s="365">
        <f>+C11+D11+E11+F11</f>
        <v>37895.877500000002</v>
      </c>
      <c r="H11" s="365">
        <f>+(C11+D11+E11)*38.38%+(F11*32.7%)</f>
        <v>14544.437784500002</v>
      </c>
      <c r="I11" s="364" t="str">
        <f>+IF(E11&lt;&gt;0,+ROUND(+G11+H11,2),"0")</f>
        <v>0</v>
      </c>
      <c r="J11" s="242"/>
      <c r="K11" s="242"/>
      <c r="L11" s="232"/>
      <c r="M11" s="243">
        <f>+ROUND(+(J11+K11)*I11,2)</f>
        <v>0</v>
      </c>
      <c r="O11" s="244"/>
      <c r="P11" s="236"/>
      <c r="Q11" s="236"/>
    </row>
    <row r="12" spans="1:17" ht="6.75" customHeight="1" x14ac:dyDescent="0.3">
      <c r="A12" s="492"/>
      <c r="B12" s="72"/>
      <c r="C12" s="73"/>
      <c r="D12" s="73"/>
      <c r="E12" s="73"/>
      <c r="F12" s="73"/>
      <c r="G12" s="73"/>
      <c r="H12" s="73"/>
      <c r="I12" s="73"/>
      <c r="J12" s="73"/>
      <c r="K12" s="73"/>
      <c r="L12" s="73"/>
      <c r="M12" s="73"/>
      <c r="O12" s="99"/>
      <c r="P12" s="52"/>
      <c r="Q12" s="52"/>
    </row>
    <row r="13" spans="1:17" ht="128.25" customHeight="1" x14ac:dyDescent="0.3">
      <c r="A13" s="492"/>
      <c r="B13" s="74"/>
      <c r="C13" s="59" t="s">
        <v>134</v>
      </c>
      <c r="D13" s="59" t="s">
        <v>160</v>
      </c>
      <c r="E13" s="59" t="s">
        <v>269</v>
      </c>
      <c r="F13" s="59"/>
      <c r="G13" s="59" t="s">
        <v>32</v>
      </c>
      <c r="H13" s="59" t="s">
        <v>174</v>
      </c>
      <c r="I13" s="360" t="s">
        <v>26</v>
      </c>
      <c r="J13" s="95" t="s">
        <v>68</v>
      </c>
      <c r="K13" s="95" t="s">
        <v>69</v>
      </c>
      <c r="L13" s="95"/>
      <c r="M13" s="96" t="s">
        <v>36</v>
      </c>
      <c r="N13" s="99"/>
      <c r="O13" s="52"/>
      <c r="P13" s="52"/>
    </row>
    <row r="14" spans="1:17" s="234" customFormat="1" ht="25.5" customHeight="1" x14ac:dyDescent="0.3">
      <c r="A14" s="492"/>
      <c r="B14" s="235" t="s">
        <v>11</v>
      </c>
      <c r="C14" s="62">
        <f>ROUND(25363.13/12*13,2)</f>
        <v>27476.720000000001</v>
      </c>
      <c r="D14" s="361">
        <f>21.14*13</f>
        <v>274.82</v>
      </c>
      <c r="E14" s="361"/>
      <c r="F14" s="75"/>
      <c r="G14" s="361">
        <f>+F14+D14+C14+E14</f>
        <v>27751.54</v>
      </c>
      <c r="H14" s="66">
        <f>G14*38.38%</f>
        <v>10651.041052</v>
      </c>
      <c r="I14" s="364">
        <f>+ROUND(+G14+H14,2)</f>
        <v>38402.58</v>
      </c>
      <c r="J14" s="242">
        <v>121</v>
      </c>
      <c r="K14" s="242">
        <v>1</v>
      </c>
      <c r="L14" s="242"/>
      <c r="M14" s="243">
        <f>+ROUND(+(J14+K14)*I14,2)</f>
        <v>4685114.76</v>
      </c>
    </row>
    <row r="15" spans="1:17" s="234" customFormat="1" ht="25.5" customHeight="1" x14ac:dyDescent="0.3">
      <c r="A15" s="492"/>
      <c r="B15" s="235" t="s">
        <v>12</v>
      </c>
      <c r="C15" s="62">
        <f>+ROUND(20884.37/12*13,2)</f>
        <v>22624.73</v>
      </c>
      <c r="D15" s="361">
        <f>17.4*13</f>
        <v>226.2</v>
      </c>
      <c r="E15" s="361"/>
      <c r="F15" s="75"/>
      <c r="G15" s="361">
        <f>+F15+D15+C15+E15</f>
        <v>22850.93</v>
      </c>
      <c r="H15" s="66">
        <f>G15*38.38%</f>
        <v>8770.1869340000012</v>
      </c>
      <c r="I15" s="364">
        <f>+ROUND(+G15+H15,2)</f>
        <v>31621.119999999999</v>
      </c>
      <c r="J15" s="242">
        <v>199</v>
      </c>
      <c r="K15" s="242">
        <v>20</v>
      </c>
      <c r="L15" s="242"/>
      <c r="M15" s="243">
        <f>+ROUND(+(J15+K15)*I15,2)</f>
        <v>6925025.2800000003</v>
      </c>
      <c r="P15" s="83"/>
    </row>
    <row r="16" spans="1:17" s="234" customFormat="1" ht="25.5" customHeight="1" x14ac:dyDescent="0.3">
      <c r="A16" s="492"/>
      <c r="B16" s="235" t="s">
        <v>13</v>
      </c>
      <c r="C16" s="62">
        <f>+ROUND(19847.64/12*13,2)</f>
        <v>21501.61</v>
      </c>
      <c r="D16" s="361">
        <f>16.54*13</f>
        <v>215.01999999999998</v>
      </c>
      <c r="E16" s="361"/>
      <c r="F16" s="75"/>
      <c r="G16" s="361">
        <f>+F16+D16+C16+E16</f>
        <v>21716.63</v>
      </c>
      <c r="H16" s="66">
        <f>G16*38.38%</f>
        <v>8334.8425940000016</v>
      </c>
      <c r="I16" s="364">
        <f>+ROUND(+G16+H16,2)</f>
        <v>30051.47</v>
      </c>
      <c r="J16" s="242">
        <v>54</v>
      </c>
      <c r="K16" s="242"/>
      <c r="L16" s="242"/>
      <c r="M16" s="243">
        <f>+ROUND(+(J16+K16)*I16,2)</f>
        <v>1622779.38</v>
      </c>
    </row>
    <row r="17" spans="2:15" ht="38.25" customHeight="1" x14ac:dyDescent="0.3">
      <c r="B17" s="100"/>
      <c r="C17" s="100"/>
      <c r="D17" s="45"/>
      <c r="E17" s="45"/>
      <c r="F17" s="100"/>
      <c r="G17" s="100"/>
      <c r="H17" s="100"/>
      <c r="I17" s="314" t="s">
        <v>14</v>
      </c>
      <c r="J17" s="242">
        <f>+SUM(J7:J16)</f>
        <v>379</v>
      </c>
      <c r="K17" s="242">
        <f>+SUM(K7:K16)</f>
        <v>28</v>
      </c>
      <c r="L17" s="242">
        <f>+SUM(L7:L16)</f>
        <v>0</v>
      </c>
      <c r="M17" s="315">
        <f>+SUM(M7:M16)</f>
        <v>14090890.109999999</v>
      </c>
    </row>
    <row r="18" spans="2:15" ht="18" customHeight="1" thickBot="1" x14ac:dyDescent="0.35">
      <c r="B18" s="100"/>
      <c r="C18" s="100"/>
      <c r="D18" s="45"/>
      <c r="E18" s="45"/>
      <c r="F18" s="100"/>
      <c r="G18" s="100"/>
      <c r="H18" s="100"/>
      <c r="I18" s="79"/>
      <c r="J18" s="102"/>
      <c r="K18" s="102"/>
      <c r="L18" s="102"/>
      <c r="M18" s="103"/>
    </row>
    <row r="19" spans="2:15" ht="15" customHeight="1" x14ac:dyDescent="0.3">
      <c r="B19" s="530" t="s">
        <v>48</v>
      </c>
      <c r="C19" s="531"/>
      <c r="D19" s="531"/>
      <c r="E19" s="531"/>
      <c r="F19" s="531"/>
      <c r="G19" s="531"/>
      <c r="H19" s="531"/>
      <c r="I19" s="531"/>
      <c r="J19" s="531"/>
      <c r="K19" s="531"/>
      <c r="L19" s="531"/>
      <c r="M19" s="532"/>
      <c r="N19" s="83"/>
      <c r="O19" s="83"/>
    </row>
    <row r="20" spans="2:15" ht="20.25" customHeight="1" x14ac:dyDescent="0.3">
      <c r="B20" s="505" t="s">
        <v>72</v>
      </c>
      <c r="C20" s="505"/>
      <c r="D20" s="505"/>
      <c r="E20" s="505"/>
      <c r="F20" s="505"/>
      <c r="G20" s="505"/>
      <c r="H20" s="505"/>
      <c r="I20" s="505"/>
      <c r="J20" s="505"/>
      <c r="K20" s="505"/>
      <c r="L20" s="505"/>
      <c r="M20" s="505"/>
      <c r="N20" s="84"/>
      <c r="O20" s="84"/>
    </row>
    <row r="21" spans="2:15" ht="20.25" customHeight="1" x14ac:dyDescent="0.3">
      <c r="B21" s="539" t="s">
        <v>73</v>
      </c>
      <c r="C21" s="539"/>
      <c r="D21" s="539"/>
      <c r="E21" s="539"/>
      <c r="F21" s="539"/>
      <c r="G21" s="539"/>
      <c r="H21" s="539"/>
      <c r="I21" s="539"/>
      <c r="J21" s="539"/>
      <c r="K21" s="539"/>
      <c r="L21" s="539"/>
      <c r="M21" s="539"/>
      <c r="N21" s="104"/>
      <c r="O21" s="104"/>
    </row>
    <row r="22" spans="2:15" ht="20.25" customHeight="1" x14ac:dyDescent="0.3">
      <c r="B22" s="540" t="s">
        <v>74</v>
      </c>
      <c r="C22" s="540"/>
      <c r="D22" s="540"/>
      <c r="E22" s="540"/>
      <c r="F22" s="540"/>
      <c r="G22" s="540"/>
      <c r="H22" s="540"/>
      <c r="I22" s="540"/>
      <c r="J22" s="540"/>
      <c r="K22" s="540"/>
      <c r="L22" s="540"/>
      <c r="M22" s="540"/>
      <c r="N22" s="105"/>
      <c r="O22" s="105"/>
    </row>
    <row r="23" spans="2:15" ht="23.25" customHeight="1" x14ac:dyDescent="0.3">
      <c r="B23" s="540" t="s">
        <v>249</v>
      </c>
      <c r="C23" s="540"/>
      <c r="D23" s="540"/>
      <c r="E23" s="540"/>
      <c r="F23" s="540"/>
      <c r="G23" s="540"/>
      <c r="H23" s="540"/>
      <c r="I23" s="540"/>
      <c r="J23" s="540"/>
      <c r="K23" s="540"/>
      <c r="L23" s="540"/>
      <c r="M23" s="540"/>
      <c r="N23" s="105"/>
      <c r="O23" s="105"/>
    </row>
    <row r="24" spans="2:15" ht="15" customHeight="1" x14ac:dyDescent="0.3">
      <c r="B24" s="316"/>
      <c r="F24" s="317"/>
      <c r="G24" s="317"/>
      <c r="H24" s="317"/>
      <c r="I24" s="317"/>
      <c r="J24" s="317"/>
      <c r="K24" s="318"/>
      <c r="L24" s="318"/>
      <c r="M24" s="318"/>
    </row>
    <row r="25" spans="2:15" x14ac:dyDescent="0.3">
      <c r="K25" s="99"/>
      <c r="L25" s="99"/>
      <c r="M25" s="99"/>
    </row>
    <row r="26" spans="2:15" x14ac:dyDescent="0.3">
      <c r="H26" s="52"/>
      <c r="K26" s="79"/>
      <c r="L26" s="79"/>
      <c r="M26" s="106"/>
    </row>
    <row r="27" spans="2:15" x14ac:dyDescent="0.3">
      <c r="K27" s="79"/>
      <c r="L27" s="79"/>
      <c r="M27" s="106"/>
    </row>
  </sheetData>
  <sheetProtection selectLockedCells="1" selectUnlockedCells="1"/>
  <mergeCells count="13">
    <mergeCell ref="B19:M19"/>
    <mergeCell ref="B20:M20"/>
    <mergeCell ref="B21:M21"/>
    <mergeCell ref="B22:M22"/>
    <mergeCell ref="B23:M23"/>
    <mergeCell ref="A6:A8"/>
    <mergeCell ref="A10:A16"/>
    <mergeCell ref="A1:C1"/>
    <mergeCell ref="A2:C2"/>
    <mergeCell ref="A3:C3"/>
    <mergeCell ref="A5:M5"/>
    <mergeCell ref="I1:L1"/>
    <mergeCell ref="I2:L3"/>
  </mergeCells>
  <pageMargins left="0.45" right="0.47013888888888888" top="0.62013888888888891" bottom="0.47013888888888888" header="0.51180555555555551" footer="0.51180555555555551"/>
  <pageSetup paperSize="9" scale="59" firstPageNumber="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9A294-95AA-4F48-9BCB-E31A360A00E9}">
  <sheetPr>
    <tabColor theme="3"/>
    <pageSetUpPr fitToPage="1"/>
  </sheetPr>
  <dimension ref="A1:M20"/>
  <sheetViews>
    <sheetView showGridLines="0" zoomScale="70" zoomScaleNormal="70" workbookViewId="0">
      <selection activeCell="M10" sqref="M10"/>
    </sheetView>
  </sheetViews>
  <sheetFormatPr defaultColWidth="8.5703125" defaultRowHeight="15.75" x14ac:dyDescent="0.25"/>
  <cols>
    <col min="1" max="1" width="5.5703125" style="4" customWidth="1"/>
    <col min="2" max="2" width="13.28515625" style="4" bestFit="1" customWidth="1"/>
    <col min="3" max="3" width="16.28515625" style="4" customWidth="1"/>
    <col min="4" max="4" width="18.7109375" style="4" customWidth="1"/>
    <col min="5" max="5" width="19.28515625" style="4" customWidth="1"/>
    <col min="6" max="6" width="17.7109375" style="4" customWidth="1"/>
    <col min="7" max="7" width="16.7109375" style="4" customWidth="1"/>
    <col min="8" max="8" width="19.5703125" style="4" customWidth="1"/>
    <col min="9" max="9" width="15.7109375" style="4" customWidth="1"/>
    <col min="10" max="10" width="14.28515625" style="4" customWidth="1"/>
    <col min="11" max="11" width="18.140625" style="4" bestFit="1" customWidth="1"/>
    <col min="12" max="12" width="13.7109375" style="4" bestFit="1" customWidth="1"/>
    <col min="13" max="13" width="20.42578125" style="4" customWidth="1"/>
    <col min="14" max="255" width="8.5703125" style="4"/>
    <col min="256" max="256" width="5.5703125" style="4" customWidth="1"/>
    <col min="257" max="257" width="13.28515625" style="4" bestFit="1" customWidth="1"/>
    <col min="258" max="258" width="16.28515625" style="4" customWidth="1"/>
    <col min="259" max="259" width="15.28515625" style="4" customWidth="1"/>
    <col min="260" max="260" width="14.42578125" style="4" customWidth="1"/>
    <col min="261" max="261" width="13.42578125" style="4" customWidth="1"/>
    <col min="262" max="262" width="12.7109375" style="4" customWidth="1"/>
    <col min="263" max="263" width="14" style="4" customWidth="1"/>
    <col min="264" max="264" width="15.7109375" style="4" customWidth="1"/>
    <col min="265" max="265" width="11.7109375" style="4" customWidth="1"/>
    <col min="266" max="266" width="10.7109375" style="4" customWidth="1"/>
    <col min="267" max="267" width="13.7109375" style="4" bestFit="1" customWidth="1"/>
    <col min="268" max="268" width="13.5703125" style="4" customWidth="1"/>
    <col min="269" max="269" width="17.7109375" style="4" customWidth="1"/>
    <col min="270" max="511" width="8.5703125" style="4"/>
    <col min="512" max="512" width="5.5703125" style="4" customWidth="1"/>
    <col min="513" max="513" width="13.28515625" style="4" bestFit="1" customWidth="1"/>
    <col min="514" max="514" width="16.28515625" style="4" customWidth="1"/>
    <col min="515" max="515" width="15.28515625" style="4" customWidth="1"/>
    <col min="516" max="516" width="14.42578125" style="4" customWidth="1"/>
    <col min="517" max="517" width="13.42578125" style="4" customWidth="1"/>
    <col min="518" max="518" width="12.7109375" style="4" customWidth="1"/>
    <col min="519" max="519" width="14" style="4" customWidth="1"/>
    <col min="520" max="520" width="15.7109375" style="4" customWidth="1"/>
    <col min="521" max="521" width="11.7109375" style="4" customWidth="1"/>
    <col min="522" max="522" width="10.7109375" style="4" customWidth="1"/>
    <col min="523" max="523" width="13.7109375" style="4" bestFit="1" customWidth="1"/>
    <col min="524" max="524" width="13.5703125" style="4" customWidth="1"/>
    <col min="525" max="525" width="17.7109375" style="4" customWidth="1"/>
    <col min="526" max="767" width="8.5703125" style="4"/>
    <col min="768" max="768" width="5.5703125" style="4" customWidth="1"/>
    <col min="769" max="769" width="13.28515625" style="4" bestFit="1" customWidth="1"/>
    <col min="770" max="770" width="16.28515625" style="4" customWidth="1"/>
    <col min="771" max="771" width="15.28515625" style="4" customWidth="1"/>
    <col min="772" max="772" width="14.42578125" style="4" customWidth="1"/>
    <col min="773" max="773" width="13.42578125" style="4" customWidth="1"/>
    <col min="774" max="774" width="12.7109375" style="4" customWidth="1"/>
    <col min="775" max="775" width="14" style="4" customWidth="1"/>
    <col min="776" max="776" width="15.7109375" style="4" customWidth="1"/>
    <col min="777" max="777" width="11.7109375" style="4" customWidth="1"/>
    <col min="778" max="778" width="10.7109375" style="4" customWidth="1"/>
    <col min="779" max="779" width="13.7109375" style="4" bestFit="1" customWidth="1"/>
    <col min="780" max="780" width="13.5703125" style="4" customWidth="1"/>
    <col min="781" max="781" width="17.7109375" style="4" customWidth="1"/>
    <col min="782" max="1023" width="8.5703125" style="4"/>
    <col min="1024" max="1024" width="5.5703125" style="4" customWidth="1"/>
    <col min="1025" max="1025" width="13.28515625" style="4" bestFit="1" customWidth="1"/>
    <col min="1026" max="1026" width="16.28515625" style="4" customWidth="1"/>
    <col min="1027" max="1027" width="15.28515625" style="4" customWidth="1"/>
    <col min="1028" max="1028" width="14.42578125" style="4" customWidth="1"/>
    <col min="1029" max="1029" width="13.42578125" style="4" customWidth="1"/>
    <col min="1030" max="1030" width="12.7109375" style="4" customWidth="1"/>
    <col min="1031" max="1031" width="14" style="4" customWidth="1"/>
    <col min="1032" max="1032" width="15.7109375" style="4" customWidth="1"/>
    <col min="1033" max="1033" width="11.7109375" style="4" customWidth="1"/>
    <col min="1034" max="1034" width="10.7109375" style="4" customWidth="1"/>
    <col min="1035" max="1035" width="13.7109375" style="4" bestFit="1" customWidth="1"/>
    <col min="1036" max="1036" width="13.5703125" style="4" customWidth="1"/>
    <col min="1037" max="1037" width="17.7109375" style="4" customWidth="1"/>
    <col min="1038" max="1279" width="8.5703125" style="4"/>
    <col min="1280" max="1280" width="5.5703125" style="4" customWidth="1"/>
    <col min="1281" max="1281" width="13.28515625" style="4" bestFit="1" customWidth="1"/>
    <col min="1282" max="1282" width="16.28515625" style="4" customWidth="1"/>
    <col min="1283" max="1283" width="15.28515625" style="4" customWidth="1"/>
    <col min="1284" max="1284" width="14.42578125" style="4" customWidth="1"/>
    <col min="1285" max="1285" width="13.42578125" style="4" customWidth="1"/>
    <col min="1286" max="1286" width="12.7109375" style="4" customWidth="1"/>
    <col min="1287" max="1287" width="14" style="4" customWidth="1"/>
    <col min="1288" max="1288" width="15.7109375" style="4" customWidth="1"/>
    <col min="1289" max="1289" width="11.7109375" style="4" customWidth="1"/>
    <col min="1290" max="1290" width="10.7109375" style="4" customWidth="1"/>
    <col min="1291" max="1291" width="13.7109375" style="4" bestFit="1" customWidth="1"/>
    <col min="1292" max="1292" width="13.5703125" style="4" customWidth="1"/>
    <col min="1293" max="1293" width="17.7109375" style="4" customWidth="1"/>
    <col min="1294" max="1535" width="8.5703125" style="4"/>
    <col min="1536" max="1536" width="5.5703125" style="4" customWidth="1"/>
    <col min="1537" max="1537" width="13.28515625" style="4" bestFit="1" customWidth="1"/>
    <col min="1538" max="1538" width="16.28515625" style="4" customWidth="1"/>
    <col min="1539" max="1539" width="15.28515625" style="4" customWidth="1"/>
    <col min="1540" max="1540" width="14.42578125" style="4" customWidth="1"/>
    <col min="1541" max="1541" width="13.42578125" style="4" customWidth="1"/>
    <col min="1542" max="1542" width="12.7109375" style="4" customWidth="1"/>
    <col min="1543" max="1543" width="14" style="4" customWidth="1"/>
    <col min="1544" max="1544" width="15.7109375" style="4" customWidth="1"/>
    <col min="1545" max="1545" width="11.7109375" style="4" customWidth="1"/>
    <col min="1546" max="1546" width="10.7109375" style="4" customWidth="1"/>
    <col min="1547" max="1547" width="13.7109375" style="4" bestFit="1" customWidth="1"/>
    <col min="1548" max="1548" width="13.5703125" style="4" customWidth="1"/>
    <col min="1549" max="1549" width="17.7109375" style="4" customWidth="1"/>
    <col min="1550" max="1791" width="8.5703125" style="4"/>
    <col min="1792" max="1792" width="5.5703125" style="4" customWidth="1"/>
    <col min="1793" max="1793" width="13.28515625" style="4" bestFit="1" customWidth="1"/>
    <col min="1794" max="1794" width="16.28515625" style="4" customWidth="1"/>
    <col min="1795" max="1795" width="15.28515625" style="4" customWidth="1"/>
    <col min="1796" max="1796" width="14.42578125" style="4" customWidth="1"/>
    <col min="1797" max="1797" width="13.42578125" style="4" customWidth="1"/>
    <col min="1798" max="1798" width="12.7109375" style="4" customWidth="1"/>
    <col min="1799" max="1799" width="14" style="4" customWidth="1"/>
    <col min="1800" max="1800" width="15.7109375" style="4" customWidth="1"/>
    <col min="1801" max="1801" width="11.7109375" style="4" customWidth="1"/>
    <col min="1802" max="1802" width="10.7109375" style="4" customWidth="1"/>
    <col min="1803" max="1803" width="13.7109375" style="4" bestFit="1" customWidth="1"/>
    <col min="1804" max="1804" width="13.5703125" style="4" customWidth="1"/>
    <col min="1805" max="1805" width="17.7109375" style="4" customWidth="1"/>
    <col min="1806" max="2047" width="8.5703125" style="4"/>
    <col min="2048" max="2048" width="5.5703125" style="4" customWidth="1"/>
    <col min="2049" max="2049" width="13.28515625" style="4" bestFit="1" customWidth="1"/>
    <col min="2050" max="2050" width="16.28515625" style="4" customWidth="1"/>
    <col min="2051" max="2051" width="15.28515625" style="4" customWidth="1"/>
    <col min="2052" max="2052" width="14.42578125" style="4" customWidth="1"/>
    <col min="2053" max="2053" width="13.42578125" style="4" customWidth="1"/>
    <col min="2054" max="2054" width="12.7109375" style="4" customWidth="1"/>
    <col min="2055" max="2055" width="14" style="4" customWidth="1"/>
    <col min="2056" max="2056" width="15.7109375" style="4" customWidth="1"/>
    <col min="2057" max="2057" width="11.7109375" style="4" customWidth="1"/>
    <col min="2058" max="2058" width="10.7109375" style="4" customWidth="1"/>
    <col min="2059" max="2059" width="13.7109375" style="4" bestFit="1" customWidth="1"/>
    <col min="2060" max="2060" width="13.5703125" style="4" customWidth="1"/>
    <col min="2061" max="2061" width="17.7109375" style="4" customWidth="1"/>
    <col min="2062" max="2303" width="8.5703125" style="4"/>
    <col min="2304" max="2304" width="5.5703125" style="4" customWidth="1"/>
    <col min="2305" max="2305" width="13.28515625" style="4" bestFit="1" customWidth="1"/>
    <col min="2306" max="2306" width="16.28515625" style="4" customWidth="1"/>
    <col min="2307" max="2307" width="15.28515625" style="4" customWidth="1"/>
    <col min="2308" max="2308" width="14.42578125" style="4" customWidth="1"/>
    <col min="2309" max="2309" width="13.42578125" style="4" customWidth="1"/>
    <col min="2310" max="2310" width="12.7109375" style="4" customWidth="1"/>
    <col min="2311" max="2311" width="14" style="4" customWidth="1"/>
    <col min="2312" max="2312" width="15.7109375" style="4" customWidth="1"/>
    <col min="2313" max="2313" width="11.7109375" style="4" customWidth="1"/>
    <col min="2314" max="2314" width="10.7109375" style="4" customWidth="1"/>
    <col min="2315" max="2315" width="13.7109375" style="4" bestFit="1" customWidth="1"/>
    <col min="2316" max="2316" width="13.5703125" style="4" customWidth="1"/>
    <col min="2317" max="2317" width="17.7109375" style="4" customWidth="1"/>
    <col min="2318" max="2559" width="8.5703125" style="4"/>
    <col min="2560" max="2560" width="5.5703125" style="4" customWidth="1"/>
    <col min="2561" max="2561" width="13.28515625" style="4" bestFit="1" customWidth="1"/>
    <col min="2562" max="2562" width="16.28515625" style="4" customWidth="1"/>
    <col min="2563" max="2563" width="15.28515625" style="4" customWidth="1"/>
    <col min="2564" max="2564" width="14.42578125" style="4" customWidth="1"/>
    <col min="2565" max="2565" width="13.42578125" style="4" customWidth="1"/>
    <col min="2566" max="2566" width="12.7109375" style="4" customWidth="1"/>
    <col min="2567" max="2567" width="14" style="4" customWidth="1"/>
    <col min="2568" max="2568" width="15.7109375" style="4" customWidth="1"/>
    <col min="2569" max="2569" width="11.7109375" style="4" customWidth="1"/>
    <col min="2570" max="2570" width="10.7109375" style="4" customWidth="1"/>
    <col min="2571" max="2571" width="13.7109375" style="4" bestFit="1" customWidth="1"/>
    <col min="2572" max="2572" width="13.5703125" style="4" customWidth="1"/>
    <col min="2573" max="2573" width="17.7109375" style="4" customWidth="1"/>
    <col min="2574" max="2815" width="8.5703125" style="4"/>
    <col min="2816" max="2816" width="5.5703125" style="4" customWidth="1"/>
    <col min="2817" max="2817" width="13.28515625" style="4" bestFit="1" customWidth="1"/>
    <col min="2818" max="2818" width="16.28515625" style="4" customWidth="1"/>
    <col min="2819" max="2819" width="15.28515625" style="4" customWidth="1"/>
    <col min="2820" max="2820" width="14.42578125" style="4" customWidth="1"/>
    <col min="2821" max="2821" width="13.42578125" style="4" customWidth="1"/>
    <col min="2822" max="2822" width="12.7109375" style="4" customWidth="1"/>
    <col min="2823" max="2823" width="14" style="4" customWidth="1"/>
    <col min="2824" max="2824" width="15.7109375" style="4" customWidth="1"/>
    <col min="2825" max="2825" width="11.7109375" style="4" customWidth="1"/>
    <col min="2826" max="2826" width="10.7109375" style="4" customWidth="1"/>
    <col min="2827" max="2827" width="13.7109375" style="4" bestFit="1" customWidth="1"/>
    <col min="2828" max="2828" width="13.5703125" style="4" customWidth="1"/>
    <col min="2829" max="2829" width="17.7109375" style="4" customWidth="1"/>
    <col min="2830" max="3071" width="8.5703125" style="4"/>
    <col min="3072" max="3072" width="5.5703125" style="4" customWidth="1"/>
    <col min="3073" max="3073" width="13.28515625" style="4" bestFit="1" customWidth="1"/>
    <col min="3074" max="3074" width="16.28515625" style="4" customWidth="1"/>
    <col min="3075" max="3075" width="15.28515625" style="4" customWidth="1"/>
    <col min="3076" max="3076" width="14.42578125" style="4" customWidth="1"/>
    <col min="3077" max="3077" width="13.42578125" style="4" customWidth="1"/>
    <col min="3078" max="3078" width="12.7109375" style="4" customWidth="1"/>
    <col min="3079" max="3079" width="14" style="4" customWidth="1"/>
    <col min="3080" max="3080" width="15.7109375" style="4" customWidth="1"/>
    <col min="3081" max="3081" width="11.7109375" style="4" customWidth="1"/>
    <col min="3082" max="3082" width="10.7109375" style="4" customWidth="1"/>
    <col min="3083" max="3083" width="13.7109375" style="4" bestFit="1" customWidth="1"/>
    <col min="3084" max="3084" width="13.5703125" style="4" customWidth="1"/>
    <col min="3085" max="3085" width="17.7109375" style="4" customWidth="1"/>
    <col min="3086" max="3327" width="8.5703125" style="4"/>
    <col min="3328" max="3328" width="5.5703125" style="4" customWidth="1"/>
    <col min="3329" max="3329" width="13.28515625" style="4" bestFit="1" customWidth="1"/>
    <col min="3330" max="3330" width="16.28515625" style="4" customWidth="1"/>
    <col min="3331" max="3331" width="15.28515625" style="4" customWidth="1"/>
    <col min="3332" max="3332" width="14.42578125" style="4" customWidth="1"/>
    <col min="3333" max="3333" width="13.42578125" style="4" customWidth="1"/>
    <col min="3334" max="3334" width="12.7109375" style="4" customWidth="1"/>
    <col min="3335" max="3335" width="14" style="4" customWidth="1"/>
    <col min="3336" max="3336" width="15.7109375" style="4" customWidth="1"/>
    <col min="3337" max="3337" width="11.7109375" style="4" customWidth="1"/>
    <col min="3338" max="3338" width="10.7109375" style="4" customWidth="1"/>
    <col min="3339" max="3339" width="13.7109375" style="4" bestFit="1" customWidth="1"/>
    <col min="3340" max="3340" width="13.5703125" style="4" customWidth="1"/>
    <col min="3341" max="3341" width="17.7109375" style="4" customWidth="1"/>
    <col min="3342" max="3583" width="8.5703125" style="4"/>
    <col min="3584" max="3584" width="5.5703125" style="4" customWidth="1"/>
    <col min="3585" max="3585" width="13.28515625" style="4" bestFit="1" customWidth="1"/>
    <col min="3586" max="3586" width="16.28515625" style="4" customWidth="1"/>
    <col min="3587" max="3587" width="15.28515625" style="4" customWidth="1"/>
    <col min="3588" max="3588" width="14.42578125" style="4" customWidth="1"/>
    <col min="3589" max="3589" width="13.42578125" style="4" customWidth="1"/>
    <col min="3590" max="3590" width="12.7109375" style="4" customWidth="1"/>
    <col min="3591" max="3591" width="14" style="4" customWidth="1"/>
    <col min="3592" max="3592" width="15.7109375" style="4" customWidth="1"/>
    <col min="3593" max="3593" width="11.7109375" style="4" customWidth="1"/>
    <col min="3594" max="3594" width="10.7109375" style="4" customWidth="1"/>
    <col min="3595" max="3595" width="13.7109375" style="4" bestFit="1" customWidth="1"/>
    <col min="3596" max="3596" width="13.5703125" style="4" customWidth="1"/>
    <col min="3597" max="3597" width="17.7109375" style="4" customWidth="1"/>
    <col min="3598" max="3839" width="8.5703125" style="4"/>
    <col min="3840" max="3840" width="5.5703125" style="4" customWidth="1"/>
    <col min="3841" max="3841" width="13.28515625" style="4" bestFit="1" customWidth="1"/>
    <col min="3842" max="3842" width="16.28515625" style="4" customWidth="1"/>
    <col min="3843" max="3843" width="15.28515625" style="4" customWidth="1"/>
    <col min="3844" max="3844" width="14.42578125" style="4" customWidth="1"/>
    <col min="3845" max="3845" width="13.42578125" style="4" customWidth="1"/>
    <col min="3846" max="3846" width="12.7109375" style="4" customWidth="1"/>
    <col min="3847" max="3847" width="14" style="4" customWidth="1"/>
    <col min="3848" max="3848" width="15.7109375" style="4" customWidth="1"/>
    <col min="3849" max="3849" width="11.7109375" style="4" customWidth="1"/>
    <col min="3850" max="3850" width="10.7109375" style="4" customWidth="1"/>
    <col min="3851" max="3851" width="13.7109375" style="4" bestFit="1" customWidth="1"/>
    <col min="3852" max="3852" width="13.5703125" style="4" customWidth="1"/>
    <col min="3853" max="3853" width="17.7109375" style="4" customWidth="1"/>
    <col min="3854" max="4095" width="8.5703125" style="4"/>
    <col min="4096" max="4096" width="5.5703125" style="4" customWidth="1"/>
    <col min="4097" max="4097" width="13.28515625" style="4" bestFit="1" customWidth="1"/>
    <col min="4098" max="4098" width="16.28515625" style="4" customWidth="1"/>
    <col min="4099" max="4099" width="15.28515625" style="4" customWidth="1"/>
    <col min="4100" max="4100" width="14.42578125" style="4" customWidth="1"/>
    <col min="4101" max="4101" width="13.42578125" style="4" customWidth="1"/>
    <col min="4102" max="4102" width="12.7109375" style="4" customWidth="1"/>
    <col min="4103" max="4103" width="14" style="4" customWidth="1"/>
    <col min="4104" max="4104" width="15.7109375" style="4" customWidth="1"/>
    <col min="4105" max="4105" width="11.7109375" style="4" customWidth="1"/>
    <col min="4106" max="4106" width="10.7109375" style="4" customWidth="1"/>
    <col min="4107" max="4107" width="13.7109375" style="4" bestFit="1" customWidth="1"/>
    <col min="4108" max="4108" width="13.5703125" style="4" customWidth="1"/>
    <col min="4109" max="4109" width="17.7109375" style="4" customWidth="1"/>
    <col min="4110" max="4351" width="8.5703125" style="4"/>
    <col min="4352" max="4352" width="5.5703125" style="4" customWidth="1"/>
    <col min="4353" max="4353" width="13.28515625" style="4" bestFit="1" customWidth="1"/>
    <col min="4354" max="4354" width="16.28515625" style="4" customWidth="1"/>
    <col min="4355" max="4355" width="15.28515625" style="4" customWidth="1"/>
    <col min="4356" max="4356" width="14.42578125" style="4" customWidth="1"/>
    <col min="4357" max="4357" width="13.42578125" style="4" customWidth="1"/>
    <col min="4358" max="4358" width="12.7109375" style="4" customWidth="1"/>
    <col min="4359" max="4359" width="14" style="4" customWidth="1"/>
    <col min="4360" max="4360" width="15.7109375" style="4" customWidth="1"/>
    <col min="4361" max="4361" width="11.7109375" style="4" customWidth="1"/>
    <col min="4362" max="4362" width="10.7109375" style="4" customWidth="1"/>
    <col min="4363" max="4363" width="13.7109375" style="4" bestFit="1" customWidth="1"/>
    <col min="4364" max="4364" width="13.5703125" style="4" customWidth="1"/>
    <col min="4365" max="4365" width="17.7109375" style="4" customWidth="1"/>
    <col min="4366" max="4607" width="8.5703125" style="4"/>
    <col min="4608" max="4608" width="5.5703125" style="4" customWidth="1"/>
    <col min="4609" max="4609" width="13.28515625" style="4" bestFit="1" customWidth="1"/>
    <col min="4610" max="4610" width="16.28515625" style="4" customWidth="1"/>
    <col min="4611" max="4611" width="15.28515625" style="4" customWidth="1"/>
    <col min="4612" max="4612" width="14.42578125" style="4" customWidth="1"/>
    <col min="4613" max="4613" width="13.42578125" style="4" customWidth="1"/>
    <col min="4614" max="4614" width="12.7109375" style="4" customWidth="1"/>
    <col min="4615" max="4615" width="14" style="4" customWidth="1"/>
    <col min="4616" max="4616" width="15.7109375" style="4" customWidth="1"/>
    <col min="4617" max="4617" width="11.7109375" style="4" customWidth="1"/>
    <col min="4618" max="4618" width="10.7109375" style="4" customWidth="1"/>
    <col min="4619" max="4619" width="13.7109375" style="4" bestFit="1" customWidth="1"/>
    <col min="4620" max="4620" width="13.5703125" style="4" customWidth="1"/>
    <col min="4621" max="4621" width="17.7109375" style="4" customWidth="1"/>
    <col min="4622" max="4863" width="8.5703125" style="4"/>
    <col min="4864" max="4864" width="5.5703125" style="4" customWidth="1"/>
    <col min="4865" max="4865" width="13.28515625" style="4" bestFit="1" customWidth="1"/>
    <col min="4866" max="4866" width="16.28515625" style="4" customWidth="1"/>
    <col min="4867" max="4867" width="15.28515625" style="4" customWidth="1"/>
    <col min="4868" max="4868" width="14.42578125" style="4" customWidth="1"/>
    <col min="4869" max="4869" width="13.42578125" style="4" customWidth="1"/>
    <col min="4870" max="4870" width="12.7109375" style="4" customWidth="1"/>
    <col min="4871" max="4871" width="14" style="4" customWidth="1"/>
    <col min="4872" max="4872" width="15.7109375" style="4" customWidth="1"/>
    <col min="4873" max="4873" width="11.7109375" style="4" customWidth="1"/>
    <col min="4874" max="4874" width="10.7109375" style="4" customWidth="1"/>
    <col min="4875" max="4875" width="13.7109375" style="4" bestFit="1" customWidth="1"/>
    <col min="4876" max="4876" width="13.5703125" style="4" customWidth="1"/>
    <col min="4877" max="4877" width="17.7109375" style="4" customWidth="1"/>
    <col min="4878" max="5119" width="8.5703125" style="4"/>
    <col min="5120" max="5120" width="5.5703125" style="4" customWidth="1"/>
    <col min="5121" max="5121" width="13.28515625" style="4" bestFit="1" customWidth="1"/>
    <col min="5122" max="5122" width="16.28515625" style="4" customWidth="1"/>
    <col min="5123" max="5123" width="15.28515625" style="4" customWidth="1"/>
    <col min="5124" max="5124" width="14.42578125" style="4" customWidth="1"/>
    <col min="5125" max="5125" width="13.42578125" style="4" customWidth="1"/>
    <col min="5126" max="5126" width="12.7109375" style="4" customWidth="1"/>
    <col min="5127" max="5127" width="14" style="4" customWidth="1"/>
    <col min="5128" max="5128" width="15.7109375" style="4" customWidth="1"/>
    <col min="5129" max="5129" width="11.7109375" style="4" customWidth="1"/>
    <col min="5130" max="5130" width="10.7109375" style="4" customWidth="1"/>
    <col min="5131" max="5131" width="13.7109375" style="4" bestFit="1" customWidth="1"/>
    <col min="5132" max="5132" width="13.5703125" style="4" customWidth="1"/>
    <col min="5133" max="5133" width="17.7109375" style="4" customWidth="1"/>
    <col min="5134" max="5375" width="8.5703125" style="4"/>
    <col min="5376" max="5376" width="5.5703125" style="4" customWidth="1"/>
    <col min="5377" max="5377" width="13.28515625" style="4" bestFit="1" customWidth="1"/>
    <col min="5378" max="5378" width="16.28515625" style="4" customWidth="1"/>
    <col min="5379" max="5379" width="15.28515625" style="4" customWidth="1"/>
    <col min="5380" max="5380" width="14.42578125" style="4" customWidth="1"/>
    <col min="5381" max="5381" width="13.42578125" style="4" customWidth="1"/>
    <col min="5382" max="5382" width="12.7109375" style="4" customWidth="1"/>
    <col min="5383" max="5383" width="14" style="4" customWidth="1"/>
    <col min="5384" max="5384" width="15.7109375" style="4" customWidth="1"/>
    <col min="5385" max="5385" width="11.7109375" style="4" customWidth="1"/>
    <col min="5386" max="5386" width="10.7109375" style="4" customWidth="1"/>
    <col min="5387" max="5387" width="13.7109375" style="4" bestFit="1" customWidth="1"/>
    <col min="5388" max="5388" width="13.5703125" style="4" customWidth="1"/>
    <col min="5389" max="5389" width="17.7109375" style="4" customWidth="1"/>
    <col min="5390" max="5631" width="8.5703125" style="4"/>
    <col min="5632" max="5632" width="5.5703125" style="4" customWidth="1"/>
    <col min="5633" max="5633" width="13.28515625" style="4" bestFit="1" customWidth="1"/>
    <col min="5634" max="5634" width="16.28515625" style="4" customWidth="1"/>
    <col min="5635" max="5635" width="15.28515625" style="4" customWidth="1"/>
    <col min="5636" max="5636" width="14.42578125" style="4" customWidth="1"/>
    <col min="5637" max="5637" width="13.42578125" style="4" customWidth="1"/>
    <col min="5638" max="5638" width="12.7109375" style="4" customWidth="1"/>
    <col min="5639" max="5639" width="14" style="4" customWidth="1"/>
    <col min="5640" max="5640" width="15.7109375" style="4" customWidth="1"/>
    <col min="5641" max="5641" width="11.7109375" style="4" customWidth="1"/>
    <col min="5642" max="5642" width="10.7109375" style="4" customWidth="1"/>
    <col min="5643" max="5643" width="13.7109375" style="4" bestFit="1" customWidth="1"/>
    <col min="5644" max="5644" width="13.5703125" style="4" customWidth="1"/>
    <col min="5645" max="5645" width="17.7109375" style="4" customWidth="1"/>
    <col min="5646" max="5887" width="8.5703125" style="4"/>
    <col min="5888" max="5888" width="5.5703125" style="4" customWidth="1"/>
    <col min="5889" max="5889" width="13.28515625" style="4" bestFit="1" customWidth="1"/>
    <col min="5890" max="5890" width="16.28515625" style="4" customWidth="1"/>
    <col min="5891" max="5891" width="15.28515625" style="4" customWidth="1"/>
    <col min="5892" max="5892" width="14.42578125" style="4" customWidth="1"/>
    <col min="5893" max="5893" width="13.42578125" style="4" customWidth="1"/>
    <col min="5894" max="5894" width="12.7109375" style="4" customWidth="1"/>
    <col min="5895" max="5895" width="14" style="4" customWidth="1"/>
    <col min="5896" max="5896" width="15.7109375" style="4" customWidth="1"/>
    <col min="5897" max="5897" width="11.7109375" style="4" customWidth="1"/>
    <col min="5898" max="5898" width="10.7109375" style="4" customWidth="1"/>
    <col min="5899" max="5899" width="13.7109375" style="4" bestFit="1" customWidth="1"/>
    <col min="5900" max="5900" width="13.5703125" style="4" customWidth="1"/>
    <col min="5901" max="5901" width="17.7109375" style="4" customWidth="1"/>
    <col min="5902" max="6143" width="8.5703125" style="4"/>
    <col min="6144" max="6144" width="5.5703125" style="4" customWidth="1"/>
    <col min="6145" max="6145" width="13.28515625" style="4" bestFit="1" customWidth="1"/>
    <col min="6146" max="6146" width="16.28515625" style="4" customWidth="1"/>
    <col min="6147" max="6147" width="15.28515625" style="4" customWidth="1"/>
    <col min="6148" max="6148" width="14.42578125" style="4" customWidth="1"/>
    <col min="6149" max="6149" width="13.42578125" style="4" customWidth="1"/>
    <col min="6150" max="6150" width="12.7109375" style="4" customWidth="1"/>
    <col min="6151" max="6151" width="14" style="4" customWidth="1"/>
    <col min="6152" max="6152" width="15.7109375" style="4" customWidth="1"/>
    <col min="6153" max="6153" width="11.7109375" style="4" customWidth="1"/>
    <col min="6154" max="6154" width="10.7109375" style="4" customWidth="1"/>
    <col min="6155" max="6155" width="13.7109375" style="4" bestFit="1" customWidth="1"/>
    <col min="6156" max="6156" width="13.5703125" style="4" customWidth="1"/>
    <col min="6157" max="6157" width="17.7109375" style="4" customWidth="1"/>
    <col min="6158" max="6399" width="8.5703125" style="4"/>
    <col min="6400" max="6400" width="5.5703125" style="4" customWidth="1"/>
    <col min="6401" max="6401" width="13.28515625" style="4" bestFit="1" customWidth="1"/>
    <col min="6402" max="6402" width="16.28515625" style="4" customWidth="1"/>
    <col min="6403" max="6403" width="15.28515625" style="4" customWidth="1"/>
    <col min="6404" max="6404" width="14.42578125" style="4" customWidth="1"/>
    <col min="6405" max="6405" width="13.42578125" style="4" customWidth="1"/>
    <col min="6406" max="6406" width="12.7109375" style="4" customWidth="1"/>
    <col min="6407" max="6407" width="14" style="4" customWidth="1"/>
    <col min="6408" max="6408" width="15.7109375" style="4" customWidth="1"/>
    <col min="6409" max="6409" width="11.7109375" style="4" customWidth="1"/>
    <col min="6410" max="6410" width="10.7109375" style="4" customWidth="1"/>
    <col min="6411" max="6411" width="13.7109375" style="4" bestFit="1" customWidth="1"/>
    <col min="6412" max="6412" width="13.5703125" style="4" customWidth="1"/>
    <col min="6413" max="6413" width="17.7109375" style="4" customWidth="1"/>
    <col min="6414" max="6655" width="8.5703125" style="4"/>
    <col min="6656" max="6656" width="5.5703125" style="4" customWidth="1"/>
    <col min="6657" max="6657" width="13.28515625" style="4" bestFit="1" customWidth="1"/>
    <col min="6658" max="6658" width="16.28515625" style="4" customWidth="1"/>
    <col min="6659" max="6659" width="15.28515625" style="4" customWidth="1"/>
    <col min="6660" max="6660" width="14.42578125" style="4" customWidth="1"/>
    <col min="6661" max="6661" width="13.42578125" style="4" customWidth="1"/>
    <col min="6662" max="6662" width="12.7109375" style="4" customWidth="1"/>
    <col min="6663" max="6663" width="14" style="4" customWidth="1"/>
    <col min="6664" max="6664" width="15.7109375" style="4" customWidth="1"/>
    <col min="6665" max="6665" width="11.7109375" style="4" customWidth="1"/>
    <col min="6666" max="6666" width="10.7109375" style="4" customWidth="1"/>
    <col min="6667" max="6667" width="13.7109375" style="4" bestFit="1" customWidth="1"/>
    <col min="6668" max="6668" width="13.5703125" style="4" customWidth="1"/>
    <col min="6669" max="6669" width="17.7109375" style="4" customWidth="1"/>
    <col min="6670" max="6911" width="8.5703125" style="4"/>
    <col min="6912" max="6912" width="5.5703125" style="4" customWidth="1"/>
    <col min="6913" max="6913" width="13.28515625" style="4" bestFit="1" customWidth="1"/>
    <col min="6914" max="6914" width="16.28515625" style="4" customWidth="1"/>
    <col min="6915" max="6915" width="15.28515625" style="4" customWidth="1"/>
    <col min="6916" max="6916" width="14.42578125" style="4" customWidth="1"/>
    <col min="6917" max="6917" width="13.42578125" style="4" customWidth="1"/>
    <col min="6918" max="6918" width="12.7109375" style="4" customWidth="1"/>
    <col min="6919" max="6919" width="14" style="4" customWidth="1"/>
    <col min="6920" max="6920" width="15.7109375" style="4" customWidth="1"/>
    <col min="6921" max="6921" width="11.7109375" style="4" customWidth="1"/>
    <col min="6922" max="6922" width="10.7109375" style="4" customWidth="1"/>
    <col min="6923" max="6923" width="13.7109375" style="4" bestFit="1" customWidth="1"/>
    <col min="6924" max="6924" width="13.5703125" style="4" customWidth="1"/>
    <col min="6925" max="6925" width="17.7109375" style="4" customWidth="1"/>
    <col min="6926" max="7167" width="8.5703125" style="4"/>
    <col min="7168" max="7168" width="5.5703125" style="4" customWidth="1"/>
    <col min="7169" max="7169" width="13.28515625" style="4" bestFit="1" customWidth="1"/>
    <col min="7170" max="7170" width="16.28515625" style="4" customWidth="1"/>
    <col min="7171" max="7171" width="15.28515625" style="4" customWidth="1"/>
    <col min="7172" max="7172" width="14.42578125" style="4" customWidth="1"/>
    <col min="7173" max="7173" width="13.42578125" style="4" customWidth="1"/>
    <col min="7174" max="7174" width="12.7109375" style="4" customWidth="1"/>
    <col min="7175" max="7175" width="14" style="4" customWidth="1"/>
    <col min="7176" max="7176" width="15.7109375" style="4" customWidth="1"/>
    <col min="7177" max="7177" width="11.7109375" style="4" customWidth="1"/>
    <col min="7178" max="7178" width="10.7109375" style="4" customWidth="1"/>
    <col min="7179" max="7179" width="13.7109375" style="4" bestFit="1" customWidth="1"/>
    <col min="7180" max="7180" width="13.5703125" style="4" customWidth="1"/>
    <col min="7181" max="7181" width="17.7109375" style="4" customWidth="1"/>
    <col min="7182" max="7423" width="8.5703125" style="4"/>
    <col min="7424" max="7424" width="5.5703125" style="4" customWidth="1"/>
    <col min="7425" max="7425" width="13.28515625" style="4" bestFit="1" customWidth="1"/>
    <col min="7426" max="7426" width="16.28515625" style="4" customWidth="1"/>
    <col min="7427" max="7427" width="15.28515625" style="4" customWidth="1"/>
    <col min="7428" max="7428" width="14.42578125" style="4" customWidth="1"/>
    <col min="7429" max="7429" width="13.42578125" style="4" customWidth="1"/>
    <col min="7430" max="7430" width="12.7109375" style="4" customWidth="1"/>
    <col min="7431" max="7431" width="14" style="4" customWidth="1"/>
    <col min="7432" max="7432" width="15.7109375" style="4" customWidth="1"/>
    <col min="7433" max="7433" width="11.7109375" style="4" customWidth="1"/>
    <col min="7434" max="7434" width="10.7109375" style="4" customWidth="1"/>
    <col min="7435" max="7435" width="13.7109375" style="4" bestFit="1" customWidth="1"/>
    <col min="7436" max="7436" width="13.5703125" style="4" customWidth="1"/>
    <col min="7437" max="7437" width="17.7109375" style="4" customWidth="1"/>
    <col min="7438" max="7679" width="8.5703125" style="4"/>
    <col min="7680" max="7680" width="5.5703125" style="4" customWidth="1"/>
    <col min="7681" max="7681" width="13.28515625" style="4" bestFit="1" customWidth="1"/>
    <col min="7682" max="7682" width="16.28515625" style="4" customWidth="1"/>
    <col min="7683" max="7683" width="15.28515625" style="4" customWidth="1"/>
    <col min="7684" max="7684" width="14.42578125" style="4" customWidth="1"/>
    <col min="7685" max="7685" width="13.42578125" style="4" customWidth="1"/>
    <col min="7686" max="7686" width="12.7109375" style="4" customWidth="1"/>
    <col min="7687" max="7687" width="14" style="4" customWidth="1"/>
    <col min="7688" max="7688" width="15.7109375" style="4" customWidth="1"/>
    <col min="7689" max="7689" width="11.7109375" style="4" customWidth="1"/>
    <col min="7690" max="7690" width="10.7109375" style="4" customWidth="1"/>
    <col min="7691" max="7691" width="13.7109375" style="4" bestFit="1" customWidth="1"/>
    <col min="7692" max="7692" width="13.5703125" style="4" customWidth="1"/>
    <col min="7693" max="7693" width="17.7109375" style="4" customWidth="1"/>
    <col min="7694" max="7935" width="8.5703125" style="4"/>
    <col min="7936" max="7936" width="5.5703125" style="4" customWidth="1"/>
    <col min="7937" max="7937" width="13.28515625" style="4" bestFit="1" customWidth="1"/>
    <col min="7938" max="7938" width="16.28515625" style="4" customWidth="1"/>
    <col min="7939" max="7939" width="15.28515625" style="4" customWidth="1"/>
    <col min="7940" max="7940" width="14.42578125" style="4" customWidth="1"/>
    <col min="7941" max="7941" width="13.42578125" style="4" customWidth="1"/>
    <col min="7942" max="7942" width="12.7109375" style="4" customWidth="1"/>
    <col min="7943" max="7943" width="14" style="4" customWidth="1"/>
    <col min="7944" max="7944" width="15.7109375" style="4" customWidth="1"/>
    <col min="7945" max="7945" width="11.7109375" style="4" customWidth="1"/>
    <col min="7946" max="7946" width="10.7109375" style="4" customWidth="1"/>
    <col min="7947" max="7947" width="13.7109375" style="4" bestFit="1" customWidth="1"/>
    <col min="7948" max="7948" width="13.5703125" style="4" customWidth="1"/>
    <col min="7949" max="7949" width="17.7109375" style="4" customWidth="1"/>
    <col min="7950" max="8191" width="8.5703125" style="4"/>
    <col min="8192" max="8192" width="5.5703125" style="4" customWidth="1"/>
    <col min="8193" max="8193" width="13.28515625" style="4" bestFit="1" customWidth="1"/>
    <col min="8194" max="8194" width="16.28515625" style="4" customWidth="1"/>
    <col min="8195" max="8195" width="15.28515625" style="4" customWidth="1"/>
    <col min="8196" max="8196" width="14.42578125" style="4" customWidth="1"/>
    <col min="8197" max="8197" width="13.42578125" style="4" customWidth="1"/>
    <col min="8198" max="8198" width="12.7109375" style="4" customWidth="1"/>
    <col min="8199" max="8199" width="14" style="4" customWidth="1"/>
    <col min="8200" max="8200" width="15.7109375" style="4" customWidth="1"/>
    <col min="8201" max="8201" width="11.7109375" style="4" customWidth="1"/>
    <col min="8202" max="8202" width="10.7109375" style="4" customWidth="1"/>
    <col min="8203" max="8203" width="13.7109375" style="4" bestFit="1" customWidth="1"/>
    <col min="8204" max="8204" width="13.5703125" style="4" customWidth="1"/>
    <col min="8205" max="8205" width="17.7109375" style="4" customWidth="1"/>
    <col min="8206" max="8447" width="8.5703125" style="4"/>
    <col min="8448" max="8448" width="5.5703125" style="4" customWidth="1"/>
    <col min="8449" max="8449" width="13.28515625" style="4" bestFit="1" customWidth="1"/>
    <col min="8450" max="8450" width="16.28515625" style="4" customWidth="1"/>
    <col min="8451" max="8451" width="15.28515625" style="4" customWidth="1"/>
    <col min="8452" max="8452" width="14.42578125" style="4" customWidth="1"/>
    <col min="8453" max="8453" width="13.42578125" style="4" customWidth="1"/>
    <col min="8454" max="8454" width="12.7109375" style="4" customWidth="1"/>
    <col min="8455" max="8455" width="14" style="4" customWidth="1"/>
    <col min="8456" max="8456" width="15.7109375" style="4" customWidth="1"/>
    <col min="8457" max="8457" width="11.7109375" style="4" customWidth="1"/>
    <col min="8458" max="8458" width="10.7109375" style="4" customWidth="1"/>
    <col min="8459" max="8459" width="13.7109375" style="4" bestFit="1" customWidth="1"/>
    <col min="8460" max="8460" width="13.5703125" style="4" customWidth="1"/>
    <col min="8461" max="8461" width="17.7109375" style="4" customWidth="1"/>
    <col min="8462" max="8703" width="8.5703125" style="4"/>
    <col min="8704" max="8704" width="5.5703125" style="4" customWidth="1"/>
    <col min="8705" max="8705" width="13.28515625" style="4" bestFit="1" customWidth="1"/>
    <col min="8706" max="8706" width="16.28515625" style="4" customWidth="1"/>
    <col min="8707" max="8707" width="15.28515625" style="4" customWidth="1"/>
    <col min="8708" max="8708" width="14.42578125" style="4" customWidth="1"/>
    <col min="8709" max="8709" width="13.42578125" style="4" customWidth="1"/>
    <col min="8710" max="8710" width="12.7109375" style="4" customWidth="1"/>
    <col min="8711" max="8711" width="14" style="4" customWidth="1"/>
    <col min="8712" max="8712" width="15.7109375" style="4" customWidth="1"/>
    <col min="8713" max="8713" width="11.7109375" style="4" customWidth="1"/>
    <col min="8714" max="8714" width="10.7109375" style="4" customWidth="1"/>
    <col min="8715" max="8715" width="13.7109375" style="4" bestFit="1" customWidth="1"/>
    <col min="8716" max="8716" width="13.5703125" style="4" customWidth="1"/>
    <col min="8717" max="8717" width="17.7109375" style="4" customWidth="1"/>
    <col min="8718" max="8959" width="8.5703125" style="4"/>
    <col min="8960" max="8960" width="5.5703125" style="4" customWidth="1"/>
    <col min="8961" max="8961" width="13.28515625" style="4" bestFit="1" customWidth="1"/>
    <col min="8962" max="8962" width="16.28515625" style="4" customWidth="1"/>
    <col min="8963" max="8963" width="15.28515625" style="4" customWidth="1"/>
    <col min="8964" max="8964" width="14.42578125" style="4" customWidth="1"/>
    <col min="8965" max="8965" width="13.42578125" style="4" customWidth="1"/>
    <col min="8966" max="8966" width="12.7109375" style="4" customWidth="1"/>
    <col min="8967" max="8967" width="14" style="4" customWidth="1"/>
    <col min="8968" max="8968" width="15.7109375" style="4" customWidth="1"/>
    <col min="8969" max="8969" width="11.7109375" style="4" customWidth="1"/>
    <col min="8970" max="8970" width="10.7109375" style="4" customWidth="1"/>
    <col min="8971" max="8971" width="13.7109375" style="4" bestFit="1" customWidth="1"/>
    <col min="8972" max="8972" width="13.5703125" style="4" customWidth="1"/>
    <col min="8973" max="8973" width="17.7109375" style="4" customWidth="1"/>
    <col min="8974" max="9215" width="8.5703125" style="4"/>
    <col min="9216" max="9216" width="5.5703125" style="4" customWidth="1"/>
    <col min="9217" max="9217" width="13.28515625" style="4" bestFit="1" customWidth="1"/>
    <col min="9218" max="9218" width="16.28515625" style="4" customWidth="1"/>
    <col min="9219" max="9219" width="15.28515625" style="4" customWidth="1"/>
    <col min="9220" max="9220" width="14.42578125" style="4" customWidth="1"/>
    <col min="9221" max="9221" width="13.42578125" style="4" customWidth="1"/>
    <col min="9222" max="9222" width="12.7109375" style="4" customWidth="1"/>
    <col min="9223" max="9223" width="14" style="4" customWidth="1"/>
    <col min="9224" max="9224" width="15.7109375" style="4" customWidth="1"/>
    <col min="9225" max="9225" width="11.7109375" style="4" customWidth="1"/>
    <col min="9226" max="9226" width="10.7109375" style="4" customWidth="1"/>
    <col min="9227" max="9227" width="13.7109375" style="4" bestFit="1" customWidth="1"/>
    <col min="9228" max="9228" width="13.5703125" style="4" customWidth="1"/>
    <col min="9229" max="9229" width="17.7109375" style="4" customWidth="1"/>
    <col min="9230" max="9471" width="8.5703125" style="4"/>
    <col min="9472" max="9472" width="5.5703125" style="4" customWidth="1"/>
    <col min="9473" max="9473" width="13.28515625" style="4" bestFit="1" customWidth="1"/>
    <col min="9474" max="9474" width="16.28515625" style="4" customWidth="1"/>
    <col min="9475" max="9475" width="15.28515625" style="4" customWidth="1"/>
    <col min="9476" max="9476" width="14.42578125" style="4" customWidth="1"/>
    <col min="9477" max="9477" width="13.42578125" style="4" customWidth="1"/>
    <col min="9478" max="9478" width="12.7109375" style="4" customWidth="1"/>
    <col min="9479" max="9479" width="14" style="4" customWidth="1"/>
    <col min="9480" max="9480" width="15.7109375" style="4" customWidth="1"/>
    <col min="9481" max="9481" width="11.7109375" style="4" customWidth="1"/>
    <col min="9482" max="9482" width="10.7109375" style="4" customWidth="1"/>
    <col min="9483" max="9483" width="13.7109375" style="4" bestFit="1" customWidth="1"/>
    <col min="9484" max="9484" width="13.5703125" style="4" customWidth="1"/>
    <col min="9485" max="9485" width="17.7109375" style="4" customWidth="1"/>
    <col min="9486" max="9727" width="8.5703125" style="4"/>
    <col min="9728" max="9728" width="5.5703125" style="4" customWidth="1"/>
    <col min="9729" max="9729" width="13.28515625" style="4" bestFit="1" customWidth="1"/>
    <col min="9730" max="9730" width="16.28515625" style="4" customWidth="1"/>
    <col min="9731" max="9731" width="15.28515625" style="4" customWidth="1"/>
    <col min="9732" max="9732" width="14.42578125" style="4" customWidth="1"/>
    <col min="9733" max="9733" width="13.42578125" style="4" customWidth="1"/>
    <col min="9734" max="9734" width="12.7109375" style="4" customWidth="1"/>
    <col min="9735" max="9735" width="14" style="4" customWidth="1"/>
    <col min="9736" max="9736" width="15.7109375" style="4" customWidth="1"/>
    <col min="9737" max="9737" width="11.7109375" style="4" customWidth="1"/>
    <col min="9738" max="9738" width="10.7109375" style="4" customWidth="1"/>
    <col min="9739" max="9739" width="13.7109375" style="4" bestFit="1" customWidth="1"/>
    <col min="9740" max="9740" width="13.5703125" style="4" customWidth="1"/>
    <col min="9741" max="9741" width="17.7109375" style="4" customWidth="1"/>
    <col min="9742" max="9983" width="8.5703125" style="4"/>
    <col min="9984" max="9984" width="5.5703125" style="4" customWidth="1"/>
    <col min="9985" max="9985" width="13.28515625" style="4" bestFit="1" customWidth="1"/>
    <col min="9986" max="9986" width="16.28515625" style="4" customWidth="1"/>
    <col min="9987" max="9987" width="15.28515625" style="4" customWidth="1"/>
    <col min="9988" max="9988" width="14.42578125" style="4" customWidth="1"/>
    <col min="9989" max="9989" width="13.42578125" style="4" customWidth="1"/>
    <col min="9990" max="9990" width="12.7109375" style="4" customWidth="1"/>
    <col min="9991" max="9991" width="14" style="4" customWidth="1"/>
    <col min="9992" max="9992" width="15.7109375" style="4" customWidth="1"/>
    <col min="9993" max="9993" width="11.7109375" style="4" customWidth="1"/>
    <col min="9994" max="9994" width="10.7109375" style="4" customWidth="1"/>
    <col min="9995" max="9995" width="13.7109375" style="4" bestFit="1" customWidth="1"/>
    <col min="9996" max="9996" width="13.5703125" style="4" customWidth="1"/>
    <col min="9997" max="9997" width="17.7109375" style="4" customWidth="1"/>
    <col min="9998" max="10239" width="8.5703125" style="4"/>
    <col min="10240" max="10240" width="5.5703125" style="4" customWidth="1"/>
    <col min="10241" max="10241" width="13.28515625" style="4" bestFit="1" customWidth="1"/>
    <col min="10242" max="10242" width="16.28515625" style="4" customWidth="1"/>
    <col min="10243" max="10243" width="15.28515625" style="4" customWidth="1"/>
    <col min="10244" max="10244" width="14.42578125" style="4" customWidth="1"/>
    <col min="10245" max="10245" width="13.42578125" style="4" customWidth="1"/>
    <col min="10246" max="10246" width="12.7109375" style="4" customWidth="1"/>
    <col min="10247" max="10247" width="14" style="4" customWidth="1"/>
    <col min="10248" max="10248" width="15.7109375" style="4" customWidth="1"/>
    <col min="10249" max="10249" width="11.7109375" style="4" customWidth="1"/>
    <col min="10250" max="10250" width="10.7109375" style="4" customWidth="1"/>
    <col min="10251" max="10251" width="13.7109375" style="4" bestFit="1" customWidth="1"/>
    <col min="10252" max="10252" width="13.5703125" style="4" customWidth="1"/>
    <col min="10253" max="10253" width="17.7109375" style="4" customWidth="1"/>
    <col min="10254" max="10495" width="8.5703125" style="4"/>
    <col min="10496" max="10496" width="5.5703125" style="4" customWidth="1"/>
    <col min="10497" max="10497" width="13.28515625" style="4" bestFit="1" customWidth="1"/>
    <col min="10498" max="10498" width="16.28515625" style="4" customWidth="1"/>
    <col min="10499" max="10499" width="15.28515625" style="4" customWidth="1"/>
    <col min="10500" max="10500" width="14.42578125" style="4" customWidth="1"/>
    <col min="10501" max="10501" width="13.42578125" style="4" customWidth="1"/>
    <col min="10502" max="10502" width="12.7109375" style="4" customWidth="1"/>
    <col min="10503" max="10503" width="14" style="4" customWidth="1"/>
    <col min="10504" max="10504" width="15.7109375" style="4" customWidth="1"/>
    <col min="10505" max="10505" width="11.7109375" style="4" customWidth="1"/>
    <col min="10506" max="10506" width="10.7109375" style="4" customWidth="1"/>
    <col min="10507" max="10507" width="13.7109375" style="4" bestFit="1" customWidth="1"/>
    <col min="10508" max="10508" width="13.5703125" style="4" customWidth="1"/>
    <col min="10509" max="10509" width="17.7109375" style="4" customWidth="1"/>
    <col min="10510" max="10751" width="8.5703125" style="4"/>
    <col min="10752" max="10752" width="5.5703125" style="4" customWidth="1"/>
    <col min="10753" max="10753" width="13.28515625" style="4" bestFit="1" customWidth="1"/>
    <col min="10754" max="10754" width="16.28515625" style="4" customWidth="1"/>
    <col min="10755" max="10755" width="15.28515625" style="4" customWidth="1"/>
    <col min="10756" max="10756" width="14.42578125" style="4" customWidth="1"/>
    <col min="10757" max="10757" width="13.42578125" style="4" customWidth="1"/>
    <col min="10758" max="10758" width="12.7109375" style="4" customWidth="1"/>
    <col min="10759" max="10759" width="14" style="4" customWidth="1"/>
    <col min="10760" max="10760" width="15.7109375" style="4" customWidth="1"/>
    <col min="10761" max="10761" width="11.7109375" style="4" customWidth="1"/>
    <col min="10762" max="10762" width="10.7109375" style="4" customWidth="1"/>
    <col min="10763" max="10763" width="13.7109375" style="4" bestFit="1" customWidth="1"/>
    <col min="10764" max="10764" width="13.5703125" style="4" customWidth="1"/>
    <col min="10765" max="10765" width="17.7109375" style="4" customWidth="1"/>
    <col min="10766" max="11007" width="8.5703125" style="4"/>
    <col min="11008" max="11008" width="5.5703125" style="4" customWidth="1"/>
    <col min="11009" max="11009" width="13.28515625" style="4" bestFit="1" customWidth="1"/>
    <col min="11010" max="11010" width="16.28515625" style="4" customWidth="1"/>
    <col min="11011" max="11011" width="15.28515625" style="4" customWidth="1"/>
    <col min="11012" max="11012" width="14.42578125" style="4" customWidth="1"/>
    <col min="11013" max="11013" width="13.42578125" style="4" customWidth="1"/>
    <col min="11014" max="11014" width="12.7109375" style="4" customWidth="1"/>
    <col min="11015" max="11015" width="14" style="4" customWidth="1"/>
    <col min="11016" max="11016" width="15.7109375" style="4" customWidth="1"/>
    <col min="11017" max="11017" width="11.7109375" style="4" customWidth="1"/>
    <col min="11018" max="11018" width="10.7109375" style="4" customWidth="1"/>
    <col min="11019" max="11019" width="13.7109375" style="4" bestFit="1" customWidth="1"/>
    <col min="11020" max="11020" width="13.5703125" style="4" customWidth="1"/>
    <col min="11021" max="11021" width="17.7109375" style="4" customWidth="1"/>
    <col min="11022" max="11263" width="8.5703125" style="4"/>
    <col min="11264" max="11264" width="5.5703125" style="4" customWidth="1"/>
    <col min="11265" max="11265" width="13.28515625" style="4" bestFit="1" customWidth="1"/>
    <col min="11266" max="11266" width="16.28515625" style="4" customWidth="1"/>
    <col min="11267" max="11267" width="15.28515625" style="4" customWidth="1"/>
    <col min="11268" max="11268" width="14.42578125" style="4" customWidth="1"/>
    <col min="11269" max="11269" width="13.42578125" style="4" customWidth="1"/>
    <col min="11270" max="11270" width="12.7109375" style="4" customWidth="1"/>
    <col min="11271" max="11271" width="14" style="4" customWidth="1"/>
    <col min="11272" max="11272" width="15.7109375" style="4" customWidth="1"/>
    <col min="11273" max="11273" width="11.7109375" style="4" customWidth="1"/>
    <col min="11274" max="11274" width="10.7109375" style="4" customWidth="1"/>
    <col min="11275" max="11275" width="13.7109375" style="4" bestFit="1" customWidth="1"/>
    <col min="11276" max="11276" width="13.5703125" style="4" customWidth="1"/>
    <col min="11277" max="11277" width="17.7109375" style="4" customWidth="1"/>
    <col min="11278" max="11519" width="8.5703125" style="4"/>
    <col min="11520" max="11520" width="5.5703125" style="4" customWidth="1"/>
    <col min="11521" max="11521" width="13.28515625" style="4" bestFit="1" customWidth="1"/>
    <col min="11522" max="11522" width="16.28515625" style="4" customWidth="1"/>
    <col min="11523" max="11523" width="15.28515625" style="4" customWidth="1"/>
    <col min="11524" max="11524" width="14.42578125" style="4" customWidth="1"/>
    <col min="11525" max="11525" width="13.42578125" style="4" customWidth="1"/>
    <col min="11526" max="11526" width="12.7109375" style="4" customWidth="1"/>
    <col min="11527" max="11527" width="14" style="4" customWidth="1"/>
    <col min="11528" max="11528" width="15.7109375" style="4" customWidth="1"/>
    <col min="11529" max="11529" width="11.7109375" style="4" customWidth="1"/>
    <col min="11530" max="11530" width="10.7109375" style="4" customWidth="1"/>
    <col min="11531" max="11531" width="13.7109375" style="4" bestFit="1" customWidth="1"/>
    <col min="11532" max="11532" width="13.5703125" style="4" customWidth="1"/>
    <col min="11533" max="11533" width="17.7109375" style="4" customWidth="1"/>
    <col min="11534" max="11775" width="8.5703125" style="4"/>
    <col min="11776" max="11776" width="5.5703125" style="4" customWidth="1"/>
    <col min="11777" max="11777" width="13.28515625" style="4" bestFit="1" customWidth="1"/>
    <col min="11778" max="11778" width="16.28515625" style="4" customWidth="1"/>
    <col min="11779" max="11779" width="15.28515625" style="4" customWidth="1"/>
    <col min="11780" max="11780" width="14.42578125" style="4" customWidth="1"/>
    <col min="11781" max="11781" width="13.42578125" style="4" customWidth="1"/>
    <col min="11782" max="11782" width="12.7109375" style="4" customWidth="1"/>
    <col min="11783" max="11783" width="14" style="4" customWidth="1"/>
    <col min="11784" max="11784" width="15.7109375" style="4" customWidth="1"/>
    <col min="11785" max="11785" width="11.7109375" style="4" customWidth="1"/>
    <col min="11786" max="11786" width="10.7109375" style="4" customWidth="1"/>
    <col min="11787" max="11787" width="13.7109375" style="4" bestFit="1" customWidth="1"/>
    <col min="11788" max="11788" width="13.5703125" style="4" customWidth="1"/>
    <col min="11789" max="11789" width="17.7109375" style="4" customWidth="1"/>
    <col min="11790" max="12031" width="8.5703125" style="4"/>
    <col min="12032" max="12032" width="5.5703125" style="4" customWidth="1"/>
    <col min="12033" max="12033" width="13.28515625" style="4" bestFit="1" customWidth="1"/>
    <col min="12034" max="12034" width="16.28515625" style="4" customWidth="1"/>
    <col min="12035" max="12035" width="15.28515625" style="4" customWidth="1"/>
    <col min="12036" max="12036" width="14.42578125" style="4" customWidth="1"/>
    <col min="12037" max="12037" width="13.42578125" style="4" customWidth="1"/>
    <col min="12038" max="12038" width="12.7109375" style="4" customWidth="1"/>
    <col min="12039" max="12039" width="14" style="4" customWidth="1"/>
    <col min="12040" max="12040" width="15.7109375" style="4" customWidth="1"/>
    <col min="12041" max="12041" width="11.7109375" style="4" customWidth="1"/>
    <col min="12042" max="12042" width="10.7109375" style="4" customWidth="1"/>
    <col min="12043" max="12043" width="13.7109375" style="4" bestFit="1" customWidth="1"/>
    <col min="12044" max="12044" width="13.5703125" style="4" customWidth="1"/>
    <col min="12045" max="12045" width="17.7109375" style="4" customWidth="1"/>
    <col min="12046" max="12287" width="8.5703125" style="4"/>
    <col min="12288" max="12288" width="5.5703125" style="4" customWidth="1"/>
    <col min="12289" max="12289" width="13.28515625" style="4" bestFit="1" customWidth="1"/>
    <col min="12290" max="12290" width="16.28515625" style="4" customWidth="1"/>
    <col min="12291" max="12291" width="15.28515625" style="4" customWidth="1"/>
    <col min="12292" max="12292" width="14.42578125" style="4" customWidth="1"/>
    <col min="12293" max="12293" width="13.42578125" style="4" customWidth="1"/>
    <col min="12294" max="12294" width="12.7109375" style="4" customWidth="1"/>
    <col min="12295" max="12295" width="14" style="4" customWidth="1"/>
    <col min="12296" max="12296" width="15.7109375" style="4" customWidth="1"/>
    <col min="12297" max="12297" width="11.7109375" style="4" customWidth="1"/>
    <col min="12298" max="12298" width="10.7109375" style="4" customWidth="1"/>
    <col min="12299" max="12299" width="13.7109375" style="4" bestFit="1" customWidth="1"/>
    <col min="12300" max="12300" width="13.5703125" style="4" customWidth="1"/>
    <col min="12301" max="12301" width="17.7109375" style="4" customWidth="1"/>
    <col min="12302" max="12543" width="8.5703125" style="4"/>
    <col min="12544" max="12544" width="5.5703125" style="4" customWidth="1"/>
    <col min="12545" max="12545" width="13.28515625" style="4" bestFit="1" customWidth="1"/>
    <col min="12546" max="12546" width="16.28515625" style="4" customWidth="1"/>
    <col min="12547" max="12547" width="15.28515625" style="4" customWidth="1"/>
    <col min="12548" max="12548" width="14.42578125" style="4" customWidth="1"/>
    <col min="12549" max="12549" width="13.42578125" style="4" customWidth="1"/>
    <col min="12550" max="12550" width="12.7109375" style="4" customWidth="1"/>
    <col min="12551" max="12551" width="14" style="4" customWidth="1"/>
    <col min="12552" max="12552" width="15.7109375" style="4" customWidth="1"/>
    <col min="12553" max="12553" width="11.7109375" style="4" customWidth="1"/>
    <col min="12554" max="12554" width="10.7109375" style="4" customWidth="1"/>
    <col min="12555" max="12555" width="13.7109375" style="4" bestFit="1" customWidth="1"/>
    <col min="12556" max="12556" width="13.5703125" style="4" customWidth="1"/>
    <col min="12557" max="12557" width="17.7109375" style="4" customWidth="1"/>
    <col min="12558" max="12799" width="8.5703125" style="4"/>
    <col min="12800" max="12800" width="5.5703125" style="4" customWidth="1"/>
    <col min="12801" max="12801" width="13.28515625" style="4" bestFit="1" customWidth="1"/>
    <col min="12802" max="12802" width="16.28515625" style="4" customWidth="1"/>
    <col min="12803" max="12803" width="15.28515625" style="4" customWidth="1"/>
    <col min="12804" max="12804" width="14.42578125" style="4" customWidth="1"/>
    <col min="12805" max="12805" width="13.42578125" style="4" customWidth="1"/>
    <col min="12806" max="12806" width="12.7109375" style="4" customWidth="1"/>
    <col min="12807" max="12807" width="14" style="4" customWidth="1"/>
    <col min="12808" max="12808" width="15.7109375" style="4" customWidth="1"/>
    <col min="12809" max="12809" width="11.7109375" style="4" customWidth="1"/>
    <col min="12810" max="12810" width="10.7109375" style="4" customWidth="1"/>
    <col min="12811" max="12811" width="13.7109375" style="4" bestFit="1" customWidth="1"/>
    <col min="12812" max="12812" width="13.5703125" style="4" customWidth="1"/>
    <col min="12813" max="12813" width="17.7109375" style="4" customWidth="1"/>
    <col min="12814" max="13055" width="8.5703125" style="4"/>
    <col min="13056" max="13056" width="5.5703125" style="4" customWidth="1"/>
    <col min="13057" max="13057" width="13.28515625" style="4" bestFit="1" customWidth="1"/>
    <col min="13058" max="13058" width="16.28515625" style="4" customWidth="1"/>
    <col min="13059" max="13059" width="15.28515625" style="4" customWidth="1"/>
    <col min="13060" max="13060" width="14.42578125" style="4" customWidth="1"/>
    <col min="13061" max="13061" width="13.42578125" style="4" customWidth="1"/>
    <col min="13062" max="13062" width="12.7109375" style="4" customWidth="1"/>
    <col min="13063" max="13063" width="14" style="4" customWidth="1"/>
    <col min="13064" max="13064" width="15.7109375" style="4" customWidth="1"/>
    <col min="13065" max="13065" width="11.7109375" style="4" customWidth="1"/>
    <col min="13066" max="13066" width="10.7109375" style="4" customWidth="1"/>
    <col min="13067" max="13067" width="13.7109375" style="4" bestFit="1" customWidth="1"/>
    <col min="13068" max="13068" width="13.5703125" style="4" customWidth="1"/>
    <col min="13069" max="13069" width="17.7109375" style="4" customWidth="1"/>
    <col min="13070" max="13311" width="8.5703125" style="4"/>
    <col min="13312" max="13312" width="5.5703125" style="4" customWidth="1"/>
    <col min="13313" max="13313" width="13.28515625" style="4" bestFit="1" customWidth="1"/>
    <col min="13314" max="13314" width="16.28515625" style="4" customWidth="1"/>
    <col min="13315" max="13315" width="15.28515625" style="4" customWidth="1"/>
    <col min="13316" max="13316" width="14.42578125" style="4" customWidth="1"/>
    <col min="13317" max="13317" width="13.42578125" style="4" customWidth="1"/>
    <col min="13318" max="13318" width="12.7109375" style="4" customWidth="1"/>
    <col min="13319" max="13319" width="14" style="4" customWidth="1"/>
    <col min="13320" max="13320" width="15.7109375" style="4" customWidth="1"/>
    <col min="13321" max="13321" width="11.7109375" style="4" customWidth="1"/>
    <col min="13322" max="13322" width="10.7109375" style="4" customWidth="1"/>
    <col min="13323" max="13323" width="13.7109375" style="4" bestFit="1" customWidth="1"/>
    <col min="13324" max="13324" width="13.5703125" style="4" customWidth="1"/>
    <col min="13325" max="13325" width="17.7109375" style="4" customWidth="1"/>
    <col min="13326" max="13567" width="8.5703125" style="4"/>
    <col min="13568" max="13568" width="5.5703125" style="4" customWidth="1"/>
    <col min="13569" max="13569" width="13.28515625" style="4" bestFit="1" customWidth="1"/>
    <col min="13570" max="13570" width="16.28515625" style="4" customWidth="1"/>
    <col min="13571" max="13571" width="15.28515625" style="4" customWidth="1"/>
    <col min="13572" max="13572" width="14.42578125" style="4" customWidth="1"/>
    <col min="13573" max="13573" width="13.42578125" style="4" customWidth="1"/>
    <col min="13574" max="13574" width="12.7109375" style="4" customWidth="1"/>
    <col min="13575" max="13575" width="14" style="4" customWidth="1"/>
    <col min="13576" max="13576" width="15.7109375" style="4" customWidth="1"/>
    <col min="13577" max="13577" width="11.7109375" style="4" customWidth="1"/>
    <col min="13578" max="13578" width="10.7109375" style="4" customWidth="1"/>
    <col min="13579" max="13579" width="13.7109375" style="4" bestFit="1" customWidth="1"/>
    <col min="13580" max="13580" width="13.5703125" style="4" customWidth="1"/>
    <col min="13581" max="13581" width="17.7109375" style="4" customWidth="1"/>
    <col min="13582" max="13823" width="8.5703125" style="4"/>
    <col min="13824" max="13824" width="5.5703125" style="4" customWidth="1"/>
    <col min="13825" max="13825" width="13.28515625" style="4" bestFit="1" customWidth="1"/>
    <col min="13826" max="13826" width="16.28515625" style="4" customWidth="1"/>
    <col min="13827" max="13827" width="15.28515625" style="4" customWidth="1"/>
    <col min="13828" max="13828" width="14.42578125" style="4" customWidth="1"/>
    <col min="13829" max="13829" width="13.42578125" style="4" customWidth="1"/>
    <col min="13830" max="13830" width="12.7109375" style="4" customWidth="1"/>
    <col min="13831" max="13831" width="14" style="4" customWidth="1"/>
    <col min="13832" max="13832" width="15.7109375" style="4" customWidth="1"/>
    <col min="13833" max="13833" width="11.7109375" style="4" customWidth="1"/>
    <col min="13834" max="13834" width="10.7109375" style="4" customWidth="1"/>
    <col min="13835" max="13835" width="13.7109375" style="4" bestFit="1" customWidth="1"/>
    <col min="13836" max="13836" width="13.5703125" style="4" customWidth="1"/>
    <col min="13837" max="13837" width="17.7109375" style="4" customWidth="1"/>
    <col min="13838" max="14079" width="8.5703125" style="4"/>
    <col min="14080" max="14080" width="5.5703125" style="4" customWidth="1"/>
    <col min="14081" max="14081" width="13.28515625" style="4" bestFit="1" customWidth="1"/>
    <col min="14082" max="14082" width="16.28515625" style="4" customWidth="1"/>
    <col min="14083" max="14083" width="15.28515625" style="4" customWidth="1"/>
    <col min="14084" max="14084" width="14.42578125" style="4" customWidth="1"/>
    <col min="14085" max="14085" width="13.42578125" style="4" customWidth="1"/>
    <col min="14086" max="14086" width="12.7109375" style="4" customWidth="1"/>
    <col min="14087" max="14087" width="14" style="4" customWidth="1"/>
    <col min="14088" max="14088" width="15.7109375" style="4" customWidth="1"/>
    <col min="14089" max="14089" width="11.7109375" style="4" customWidth="1"/>
    <col min="14090" max="14090" width="10.7109375" style="4" customWidth="1"/>
    <col min="14091" max="14091" width="13.7109375" style="4" bestFit="1" customWidth="1"/>
    <col min="14092" max="14092" width="13.5703125" style="4" customWidth="1"/>
    <col min="14093" max="14093" width="17.7109375" style="4" customWidth="1"/>
    <col min="14094" max="14335" width="8.5703125" style="4"/>
    <col min="14336" max="14336" width="5.5703125" style="4" customWidth="1"/>
    <col min="14337" max="14337" width="13.28515625" style="4" bestFit="1" customWidth="1"/>
    <col min="14338" max="14338" width="16.28515625" style="4" customWidth="1"/>
    <col min="14339" max="14339" width="15.28515625" style="4" customWidth="1"/>
    <col min="14340" max="14340" width="14.42578125" style="4" customWidth="1"/>
    <col min="14341" max="14341" width="13.42578125" style="4" customWidth="1"/>
    <col min="14342" max="14342" width="12.7109375" style="4" customWidth="1"/>
    <col min="14343" max="14343" width="14" style="4" customWidth="1"/>
    <col min="14344" max="14344" width="15.7109375" style="4" customWidth="1"/>
    <col min="14345" max="14345" width="11.7109375" style="4" customWidth="1"/>
    <col min="14346" max="14346" width="10.7109375" style="4" customWidth="1"/>
    <col min="14347" max="14347" width="13.7109375" style="4" bestFit="1" customWidth="1"/>
    <col min="14348" max="14348" width="13.5703125" style="4" customWidth="1"/>
    <col min="14349" max="14349" width="17.7109375" style="4" customWidth="1"/>
    <col min="14350" max="14591" width="8.5703125" style="4"/>
    <col min="14592" max="14592" width="5.5703125" style="4" customWidth="1"/>
    <col min="14593" max="14593" width="13.28515625" style="4" bestFit="1" customWidth="1"/>
    <col min="14594" max="14594" width="16.28515625" style="4" customWidth="1"/>
    <col min="14595" max="14595" width="15.28515625" style="4" customWidth="1"/>
    <col min="14596" max="14596" width="14.42578125" style="4" customWidth="1"/>
    <col min="14597" max="14597" width="13.42578125" style="4" customWidth="1"/>
    <col min="14598" max="14598" width="12.7109375" style="4" customWidth="1"/>
    <col min="14599" max="14599" width="14" style="4" customWidth="1"/>
    <col min="14600" max="14600" width="15.7109375" style="4" customWidth="1"/>
    <col min="14601" max="14601" width="11.7109375" style="4" customWidth="1"/>
    <col min="14602" max="14602" width="10.7109375" style="4" customWidth="1"/>
    <col min="14603" max="14603" width="13.7109375" style="4" bestFit="1" customWidth="1"/>
    <col min="14604" max="14604" width="13.5703125" style="4" customWidth="1"/>
    <col min="14605" max="14605" width="17.7109375" style="4" customWidth="1"/>
    <col min="14606" max="14847" width="8.5703125" style="4"/>
    <col min="14848" max="14848" width="5.5703125" style="4" customWidth="1"/>
    <col min="14849" max="14849" width="13.28515625" style="4" bestFit="1" customWidth="1"/>
    <col min="14850" max="14850" width="16.28515625" style="4" customWidth="1"/>
    <col min="14851" max="14851" width="15.28515625" style="4" customWidth="1"/>
    <col min="14852" max="14852" width="14.42578125" style="4" customWidth="1"/>
    <col min="14853" max="14853" width="13.42578125" style="4" customWidth="1"/>
    <col min="14854" max="14854" width="12.7109375" style="4" customWidth="1"/>
    <col min="14855" max="14855" width="14" style="4" customWidth="1"/>
    <col min="14856" max="14856" width="15.7109375" style="4" customWidth="1"/>
    <col min="14857" max="14857" width="11.7109375" style="4" customWidth="1"/>
    <col min="14858" max="14858" width="10.7109375" style="4" customWidth="1"/>
    <col min="14859" max="14859" width="13.7109375" style="4" bestFit="1" customWidth="1"/>
    <col min="14860" max="14860" width="13.5703125" style="4" customWidth="1"/>
    <col min="14861" max="14861" width="17.7109375" style="4" customWidth="1"/>
    <col min="14862" max="15103" width="8.5703125" style="4"/>
    <col min="15104" max="15104" width="5.5703125" style="4" customWidth="1"/>
    <col min="15105" max="15105" width="13.28515625" style="4" bestFit="1" customWidth="1"/>
    <col min="15106" max="15106" width="16.28515625" style="4" customWidth="1"/>
    <col min="15107" max="15107" width="15.28515625" style="4" customWidth="1"/>
    <col min="15108" max="15108" width="14.42578125" style="4" customWidth="1"/>
    <col min="15109" max="15109" width="13.42578125" style="4" customWidth="1"/>
    <col min="15110" max="15110" width="12.7109375" style="4" customWidth="1"/>
    <col min="15111" max="15111" width="14" style="4" customWidth="1"/>
    <col min="15112" max="15112" width="15.7109375" style="4" customWidth="1"/>
    <col min="15113" max="15113" width="11.7109375" style="4" customWidth="1"/>
    <col min="15114" max="15114" width="10.7109375" style="4" customWidth="1"/>
    <col min="15115" max="15115" width="13.7109375" style="4" bestFit="1" customWidth="1"/>
    <col min="15116" max="15116" width="13.5703125" style="4" customWidth="1"/>
    <col min="15117" max="15117" width="17.7109375" style="4" customWidth="1"/>
    <col min="15118" max="15359" width="8.5703125" style="4"/>
    <col min="15360" max="15360" width="5.5703125" style="4" customWidth="1"/>
    <col min="15361" max="15361" width="13.28515625" style="4" bestFit="1" customWidth="1"/>
    <col min="15362" max="15362" width="16.28515625" style="4" customWidth="1"/>
    <col min="15363" max="15363" width="15.28515625" style="4" customWidth="1"/>
    <col min="15364" max="15364" width="14.42578125" style="4" customWidth="1"/>
    <col min="15365" max="15365" width="13.42578125" style="4" customWidth="1"/>
    <col min="15366" max="15366" width="12.7109375" style="4" customWidth="1"/>
    <col min="15367" max="15367" width="14" style="4" customWidth="1"/>
    <col min="15368" max="15368" width="15.7109375" style="4" customWidth="1"/>
    <col min="15369" max="15369" width="11.7109375" style="4" customWidth="1"/>
    <col min="15370" max="15370" width="10.7109375" style="4" customWidth="1"/>
    <col min="15371" max="15371" width="13.7109375" style="4" bestFit="1" customWidth="1"/>
    <col min="15372" max="15372" width="13.5703125" style="4" customWidth="1"/>
    <col min="15373" max="15373" width="17.7109375" style="4" customWidth="1"/>
    <col min="15374" max="15615" width="8.5703125" style="4"/>
    <col min="15616" max="15616" width="5.5703125" style="4" customWidth="1"/>
    <col min="15617" max="15617" width="13.28515625" style="4" bestFit="1" customWidth="1"/>
    <col min="15618" max="15618" width="16.28515625" style="4" customWidth="1"/>
    <col min="15619" max="15619" width="15.28515625" style="4" customWidth="1"/>
    <col min="15620" max="15620" width="14.42578125" style="4" customWidth="1"/>
    <col min="15621" max="15621" width="13.42578125" style="4" customWidth="1"/>
    <col min="15622" max="15622" width="12.7109375" style="4" customWidth="1"/>
    <col min="15623" max="15623" width="14" style="4" customWidth="1"/>
    <col min="15624" max="15624" width="15.7109375" style="4" customWidth="1"/>
    <col min="15625" max="15625" width="11.7109375" style="4" customWidth="1"/>
    <col min="15626" max="15626" width="10.7109375" style="4" customWidth="1"/>
    <col min="15627" max="15627" width="13.7109375" style="4" bestFit="1" customWidth="1"/>
    <col min="15628" max="15628" width="13.5703125" style="4" customWidth="1"/>
    <col min="15629" max="15629" width="17.7109375" style="4" customWidth="1"/>
    <col min="15630" max="15871" width="8.5703125" style="4"/>
    <col min="15872" max="15872" width="5.5703125" style="4" customWidth="1"/>
    <col min="15873" max="15873" width="13.28515625" style="4" bestFit="1" customWidth="1"/>
    <col min="15874" max="15874" width="16.28515625" style="4" customWidth="1"/>
    <col min="15875" max="15875" width="15.28515625" style="4" customWidth="1"/>
    <col min="15876" max="15876" width="14.42578125" style="4" customWidth="1"/>
    <col min="15877" max="15877" width="13.42578125" style="4" customWidth="1"/>
    <col min="15878" max="15878" width="12.7109375" style="4" customWidth="1"/>
    <col min="15879" max="15879" width="14" style="4" customWidth="1"/>
    <col min="15880" max="15880" width="15.7109375" style="4" customWidth="1"/>
    <col min="15881" max="15881" width="11.7109375" style="4" customWidth="1"/>
    <col min="15882" max="15882" width="10.7109375" style="4" customWidth="1"/>
    <col min="15883" max="15883" width="13.7109375" style="4" bestFit="1" customWidth="1"/>
    <col min="15884" max="15884" width="13.5703125" style="4" customWidth="1"/>
    <col min="15885" max="15885" width="17.7109375" style="4" customWidth="1"/>
    <col min="15886" max="16127" width="8.5703125" style="4"/>
    <col min="16128" max="16128" width="5.5703125" style="4" customWidth="1"/>
    <col min="16129" max="16129" width="13.28515625" style="4" bestFit="1" customWidth="1"/>
    <col min="16130" max="16130" width="16.28515625" style="4" customWidth="1"/>
    <col min="16131" max="16131" width="15.28515625" style="4" customWidth="1"/>
    <col min="16132" max="16132" width="14.42578125" style="4" customWidth="1"/>
    <col min="16133" max="16133" width="13.42578125" style="4" customWidth="1"/>
    <col min="16134" max="16134" width="12.7109375" style="4" customWidth="1"/>
    <col min="16135" max="16135" width="14" style="4" customWidth="1"/>
    <col min="16136" max="16136" width="15.7109375" style="4" customWidth="1"/>
    <col min="16137" max="16137" width="11.7109375" style="4" customWidth="1"/>
    <col min="16138" max="16138" width="10.7109375" style="4" customWidth="1"/>
    <col min="16139" max="16139" width="13.7109375" style="4" bestFit="1" customWidth="1"/>
    <col min="16140" max="16140" width="13.5703125" style="4" customWidth="1"/>
    <col min="16141" max="16141" width="17.7109375" style="4" customWidth="1"/>
    <col min="16142" max="16384" width="8.5703125" style="4"/>
  </cols>
  <sheetData>
    <row r="1" spans="1:13" ht="14.25" customHeight="1" x14ac:dyDescent="0.25">
      <c r="A1" s="541" t="s">
        <v>0</v>
      </c>
      <c r="B1" s="542"/>
      <c r="C1" s="542"/>
      <c r="D1" s="1"/>
      <c r="E1" s="2"/>
      <c r="F1" s="3"/>
      <c r="I1" s="543" t="s">
        <v>308</v>
      </c>
      <c r="J1" s="544"/>
      <c r="K1" s="544"/>
      <c r="L1" s="545"/>
      <c r="M1" s="344"/>
    </row>
    <row r="2" spans="1:13" ht="12.75" customHeight="1" x14ac:dyDescent="0.25">
      <c r="A2" s="546" t="s">
        <v>2</v>
      </c>
      <c r="B2" s="547"/>
      <c r="C2" s="547"/>
      <c r="D2" s="5"/>
      <c r="E2" s="6"/>
      <c r="F2" s="7"/>
      <c r="H2" s="345"/>
      <c r="I2" s="346"/>
      <c r="J2" s="347"/>
      <c r="K2" s="347"/>
      <c r="L2" s="348"/>
    </row>
    <row r="3" spans="1:13" ht="19.5" customHeight="1" thickBot="1" x14ac:dyDescent="0.3">
      <c r="A3" s="548" t="s">
        <v>3</v>
      </c>
      <c r="B3" s="549" t="s">
        <v>4</v>
      </c>
      <c r="C3" s="549" t="s">
        <v>4</v>
      </c>
      <c r="D3" s="8"/>
      <c r="E3" s="9"/>
      <c r="F3" s="10"/>
      <c r="I3" s="349"/>
      <c r="J3" s="350"/>
      <c r="K3" s="350"/>
      <c r="L3" s="351"/>
    </row>
    <row r="4" spans="1:13" ht="16.5" customHeight="1" x14ac:dyDescent="0.25">
      <c r="A4" s="11"/>
      <c r="B4" s="11"/>
      <c r="C4" s="11"/>
      <c r="D4" s="11"/>
      <c r="E4" s="11"/>
      <c r="F4" s="11"/>
      <c r="G4" s="11"/>
      <c r="H4" s="11"/>
      <c r="I4" s="11"/>
      <c r="J4" s="11"/>
      <c r="K4" s="11"/>
      <c r="L4" s="11"/>
      <c r="M4" s="352"/>
    </row>
    <row r="5" spans="1:13" ht="19.5" customHeight="1" x14ac:dyDescent="0.25">
      <c r="A5" s="551" t="s">
        <v>210</v>
      </c>
      <c r="B5" s="552"/>
      <c r="C5" s="552"/>
      <c r="D5" s="552"/>
      <c r="E5" s="552"/>
      <c r="F5" s="552"/>
      <c r="G5" s="552"/>
      <c r="H5" s="552"/>
      <c r="I5" s="552"/>
      <c r="J5" s="552"/>
      <c r="K5" s="553"/>
      <c r="L5" s="366"/>
      <c r="M5" s="366"/>
    </row>
    <row r="6" spans="1:13" ht="105" customHeight="1" x14ac:dyDescent="0.25">
      <c r="A6" s="550" t="s">
        <v>5</v>
      </c>
      <c r="B6" s="367" t="s">
        <v>6</v>
      </c>
      <c r="C6" s="59" t="s">
        <v>204</v>
      </c>
      <c r="D6" s="424" t="s">
        <v>160</v>
      </c>
      <c r="E6" s="429"/>
      <c r="F6" s="367"/>
      <c r="G6" s="367" t="s">
        <v>25</v>
      </c>
      <c r="H6" s="367" t="s">
        <v>173</v>
      </c>
      <c r="I6" s="368" t="s">
        <v>26</v>
      </c>
      <c r="J6" s="357" t="s">
        <v>62</v>
      </c>
      <c r="K6" s="37" t="s">
        <v>279</v>
      </c>
    </row>
    <row r="7" spans="1:13" ht="18" customHeight="1" x14ac:dyDescent="0.25">
      <c r="A7" s="492"/>
      <c r="B7" s="61" t="s">
        <v>7</v>
      </c>
      <c r="C7" s="62">
        <v>63807.87</v>
      </c>
      <c r="D7" s="362">
        <f>49.08*13</f>
        <v>638.04</v>
      </c>
      <c r="E7" s="429"/>
      <c r="F7" s="363"/>
      <c r="G7" s="65">
        <f>+C7+D7</f>
        <v>64445.91</v>
      </c>
      <c r="H7" s="66">
        <f>G7*38.38%</f>
        <v>24734.340258000004</v>
      </c>
      <c r="I7" s="364">
        <f>+ROUND(+G7+H7,2)</f>
        <v>89180.25</v>
      </c>
      <c r="J7" s="354"/>
      <c r="K7" s="356">
        <f>+ROUND((J7*I7),2)</f>
        <v>0</v>
      </c>
    </row>
    <row r="8" spans="1:13" ht="18" customHeight="1" x14ac:dyDescent="0.25">
      <c r="A8" s="492"/>
      <c r="B8" s="61" t="s">
        <v>8</v>
      </c>
      <c r="C8" s="62">
        <v>50005.77</v>
      </c>
      <c r="D8" s="425">
        <f>38.47*13</f>
        <v>500.11</v>
      </c>
      <c r="E8" s="429"/>
      <c r="F8" s="363"/>
      <c r="G8" s="65">
        <f>+C8+D8</f>
        <v>50505.88</v>
      </c>
      <c r="H8" s="66">
        <f>G8*38.38%</f>
        <v>19384.156744</v>
      </c>
      <c r="I8" s="364">
        <f>+ROUND(+G8+H8,2)</f>
        <v>69890.039999999994</v>
      </c>
      <c r="J8" s="354"/>
      <c r="K8" s="356">
        <f>+ROUND((J8*I8),2)</f>
        <v>0</v>
      </c>
    </row>
    <row r="9" spans="1:13" ht="14.25" customHeight="1" x14ac:dyDescent="0.25">
      <c r="A9" s="71"/>
      <c r="B9" s="71"/>
      <c r="C9" s="73"/>
      <c r="D9" s="73"/>
      <c r="E9" s="73"/>
      <c r="F9" s="73"/>
      <c r="G9" s="73"/>
      <c r="H9" s="73"/>
      <c r="I9" s="73"/>
      <c r="J9" s="369"/>
      <c r="K9" s="370"/>
    </row>
    <row r="10" spans="1:13" ht="84.75" customHeight="1" x14ac:dyDescent="0.25">
      <c r="A10" s="492" t="s">
        <v>9</v>
      </c>
      <c r="B10" s="74"/>
      <c r="C10" s="59" t="s">
        <v>134</v>
      </c>
      <c r="D10" s="59" t="s">
        <v>160</v>
      </c>
      <c r="E10" s="59" t="s">
        <v>27</v>
      </c>
      <c r="F10" s="59" t="s">
        <v>28</v>
      </c>
      <c r="G10" s="59" t="s">
        <v>10</v>
      </c>
      <c r="H10" s="59" t="s">
        <v>29</v>
      </c>
      <c r="I10" s="360" t="s">
        <v>26</v>
      </c>
      <c r="J10" s="357" t="s">
        <v>62</v>
      </c>
      <c r="K10" s="37" t="s">
        <v>279</v>
      </c>
    </row>
    <row r="11" spans="1:13" ht="15.75" customHeight="1" x14ac:dyDescent="0.25">
      <c r="A11" s="492"/>
      <c r="B11" s="59" t="s">
        <v>168</v>
      </c>
      <c r="C11" s="365">
        <f>34634.49/12*13</f>
        <v>37520.697500000002</v>
      </c>
      <c r="D11" s="365">
        <f>28.86*13</f>
        <v>375.18</v>
      </c>
      <c r="E11" s="365"/>
      <c r="F11" s="365"/>
      <c r="G11" s="365">
        <f>+C11+D11+E11+F11</f>
        <v>37895.877500000002</v>
      </c>
      <c r="H11" s="365">
        <f>+(C11+D11+E11)*38.38%+(F11*32.7%)</f>
        <v>14544.437784500002</v>
      </c>
      <c r="I11" s="364" t="str">
        <f>+IF(E11&lt;&gt;0,+ROUND(+G11+H11,2),"0")</f>
        <v>0</v>
      </c>
      <c r="J11" s="354"/>
      <c r="K11" s="356">
        <f>+ROUND((J11*I11),2)</f>
        <v>0</v>
      </c>
    </row>
    <row r="12" spans="1:13" ht="18.75" x14ac:dyDescent="0.25">
      <c r="A12" s="492"/>
      <c r="B12" s="72"/>
      <c r="C12" s="73"/>
      <c r="D12" s="73"/>
      <c r="E12" s="73"/>
      <c r="F12" s="73"/>
      <c r="G12" s="73"/>
      <c r="H12" s="73"/>
      <c r="I12" s="73"/>
      <c r="J12" s="24"/>
      <c r="K12" s="24"/>
    </row>
    <row r="13" spans="1:13" ht="76.5" customHeight="1" x14ac:dyDescent="0.25">
      <c r="A13" s="492"/>
      <c r="B13" s="74"/>
      <c r="C13" s="59" t="s">
        <v>134</v>
      </c>
      <c r="D13" s="59" t="s">
        <v>160</v>
      </c>
      <c r="E13" s="59" t="s">
        <v>269</v>
      </c>
      <c r="F13" s="59"/>
      <c r="G13" s="59" t="s">
        <v>32</v>
      </c>
      <c r="H13" s="59" t="s">
        <v>173</v>
      </c>
      <c r="I13" s="360" t="s">
        <v>26</v>
      </c>
      <c r="J13" s="353" t="s">
        <v>62</v>
      </c>
      <c r="K13" s="37" t="s">
        <v>279</v>
      </c>
    </row>
    <row r="14" spans="1:13" ht="18" customHeight="1" x14ac:dyDescent="0.3">
      <c r="A14" s="492"/>
      <c r="B14" s="235" t="s">
        <v>11</v>
      </c>
      <c r="C14" s="62">
        <f>ROUND(25363.13/12*13,2)</f>
        <v>27476.720000000001</v>
      </c>
      <c r="D14" s="361">
        <f>21.14*13</f>
        <v>274.82</v>
      </c>
      <c r="E14" s="361"/>
      <c r="F14" s="75"/>
      <c r="G14" s="361">
        <f>+F14+D14+C14+E14</f>
        <v>27751.54</v>
      </c>
      <c r="H14" s="66">
        <f>G14*38.38%</f>
        <v>10651.041052</v>
      </c>
      <c r="I14" s="364">
        <f>+ROUND(+G14+H14,2)</f>
        <v>38402.58</v>
      </c>
      <c r="J14" s="354"/>
      <c r="K14" s="356">
        <f>+ROUND((J14*I14),2)</f>
        <v>0</v>
      </c>
    </row>
    <row r="15" spans="1:13" ht="18.75" x14ac:dyDescent="0.3">
      <c r="A15" s="492"/>
      <c r="B15" s="235" t="s">
        <v>12</v>
      </c>
      <c r="C15" s="62">
        <f>+ROUND(20884.37/12*13,2)</f>
        <v>22624.73</v>
      </c>
      <c r="D15" s="361">
        <f>17.4*13</f>
        <v>226.2</v>
      </c>
      <c r="E15" s="361"/>
      <c r="F15" s="75"/>
      <c r="G15" s="361">
        <f>+F15+D15+C15+E15</f>
        <v>22850.93</v>
      </c>
      <c r="H15" s="66">
        <f>G15*38.38%</f>
        <v>8770.1869340000012</v>
      </c>
      <c r="I15" s="364">
        <f>+ROUND(+G15+H15,2)</f>
        <v>31621.119999999999</v>
      </c>
      <c r="J15" s="354"/>
      <c r="K15" s="356">
        <f>+ROUND((J15*I15),2)</f>
        <v>0</v>
      </c>
    </row>
    <row r="16" spans="1:13" ht="18.75" x14ac:dyDescent="0.3">
      <c r="A16" s="492"/>
      <c r="B16" s="235" t="s">
        <v>13</v>
      </c>
      <c r="C16" s="62">
        <f>+ROUND(19847.64/12*13,2)</f>
        <v>21501.61</v>
      </c>
      <c r="D16" s="361">
        <f>16.54*13</f>
        <v>215.01999999999998</v>
      </c>
      <c r="E16" s="361"/>
      <c r="F16" s="75"/>
      <c r="G16" s="361">
        <f>+F16+D16+C16+E16</f>
        <v>21716.63</v>
      </c>
      <c r="H16" s="66">
        <f>G16*38.38%</f>
        <v>8334.8425940000016</v>
      </c>
      <c r="I16" s="364">
        <f>+ROUND(+G16+H16,2)</f>
        <v>30051.47</v>
      </c>
      <c r="J16" s="354"/>
      <c r="K16" s="356">
        <f>+ROUND((J16*I16),2)</f>
        <v>0</v>
      </c>
    </row>
    <row r="17" spans="1:11" ht="18.75" x14ac:dyDescent="0.3">
      <c r="A17" s="44"/>
      <c r="B17" s="100"/>
      <c r="C17" s="100"/>
      <c r="D17" s="45"/>
      <c r="E17" s="45"/>
      <c r="F17" s="100"/>
      <c r="G17" s="100"/>
      <c r="H17" s="100"/>
      <c r="I17" s="314" t="s">
        <v>14</v>
      </c>
      <c r="J17" s="355">
        <f>+SUM(J7:J16)</f>
        <v>0</v>
      </c>
      <c r="K17" s="358">
        <f>+SUM(K7:K16)</f>
        <v>0</v>
      </c>
    </row>
    <row r="20" spans="1:11" x14ac:dyDescent="0.25">
      <c r="A20" s="359" t="s">
        <v>65</v>
      </c>
    </row>
  </sheetData>
  <sheetProtection selectLockedCells="1" selectUnlockedCells="1"/>
  <mergeCells count="7">
    <mergeCell ref="A10:A16"/>
    <mergeCell ref="A1:C1"/>
    <mergeCell ref="I1:L1"/>
    <mergeCell ref="A2:C2"/>
    <mergeCell ref="A3:C3"/>
    <mergeCell ref="A6:A8"/>
    <mergeCell ref="A5:K5"/>
  </mergeCells>
  <pageMargins left="0.45" right="0.47013888888888888" top="0.62013888888888891" bottom="0.47013888888888888" header="0.51180555555555551" footer="0.51180555555555551"/>
  <pageSetup paperSize="9" scale="67" firstPageNumber="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08CF4-A8F3-456A-82ED-F0F4F1716F11}">
  <sheetPr>
    <tabColor theme="7"/>
    <pageSetUpPr fitToPage="1"/>
  </sheetPr>
  <dimension ref="A1:N34"/>
  <sheetViews>
    <sheetView showGridLines="0" zoomScale="70" zoomScaleNormal="70" workbookViewId="0">
      <selection activeCell="Q25" sqref="Q25"/>
    </sheetView>
  </sheetViews>
  <sheetFormatPr defaultColWidth="8.5703125" defaultRowHeight="18.75" x14ac:dyDescent="0.3"/>
  <cols>
    <col min="1" max="1" width="7.5703125" style="44" customWidth="1"/>
    <col min="2" max="2" width="13.28515625" style="44" bestFit="1" customWidth="1"/>
    <col min="3" max="3" width="16.28515625" style="44" customWidth="1"/>
    <col min="4" max="4" width="23" style="44" customWidth="1"/>
    <col min="5" max="5" width="17.140625" style="44" customWidth="1"/>
    <col min="6" max="6" width="14.28515625" style="44" bestFit="1" customWidth="1"/>
    <col min="7" max="7" width="16.5703125" style="44" customWidth="1"/>
    <col min="8" max="8" width="18.7109375" style="44" bestFit="1" customWidth="1"/>
    <col min="9" max="9" width="18.28515625" style="44" customWidth="1"/>
    <col min="10" max="10" width="16.28515625" style="44" customWidth="1"/>
    <col min="11" max="11" width="26.85546875" style="44" customWidth="1"/>
    <col min="12" max="12" width="12" style="44" customWidth="1"/>
    <col min="13" max="13" width="8.5703125" style="44"/>
    <col min="14" max="14" width="12" style="44" customWidth="1"/>
    <col min="15" max="15" width="11.42578125" style="44" customWidth="1"/>
    <col min="16" max="17" width="12" style="44" customWidth="1"/>
    <col min="18" max="254" width="8.5703125" style="44"/>
    <col min="255" max="255" width="13.28515625" style="44" bestFit="1" customWidth="1"/>
    <col min="256" max="256" width="16.28515625" style="44" customWidth="1"/>
    <col min="257" max="257" width="15.28515625" style="44" customWidth="1"/>
    <col min="258" max="258" width="14.42578125" style="44" customWidth="1"/>
    <col min="259" max="259" width="14.28515625" style="44" bestFit="1" customWidth="1"/>
    <col min="260" max="260" width="12.7109375" style="44" customWidth="1"/>
    <col min="261" max="261" width="18.7109375" style="44" bestFit="1" customWidth="1"/>
    <col min="262" max="262" width="14.28515625" style="44" customWidth="1"/>
    <col min="263" max="263" width="11.7109375" style="44" customWidth="1"/>
    <col min="264" max="264" width="12.7109375" style="44" customWidth="1"/>
    <col min="265" max="265" width="16.28515625" style="44" customWidth="1"/>
    <col min="266" max="266" width="12.5703125" style="44" customWidth="1"/>
    <col min="267" max="267" width="17.5703125" style="44" customWidth="1"/>
    <col min="268" max="268" width="12" style="44" customWidth="1"/>
    <col min="269" max="269" width="8.5703125" style="44"/>
    <col min="270" max="270" width="12" style="44" customWidth="1"/>
    <col min="271" max="271" width="11.42578125" style="44" customWidth="1"/>
    <col min="272" max="273" width="12" style="44" customWidth="1"/>
    <col min="274" max="510" width="8.5703125" style="44"/>
    <col min="511" max="511" width="13.28515625" style="44" bestFit="1" customWidth="1"/>
    <col min="512" max="512" width="16.28515625" style="44" customWidth="1"/>
    <col min="513" max="513" width="15.28515625" style="44" customWidth="1"/>
    <col min="514" max="514" width="14.42578125" style="44" customWidth="1"/>
    <col min="515" max="515" width="14.28515625" style="44" bestFit="1" customWidth="1"/>
    <col min="516" max="516" width="12.7109375" style="44" customWidth="1"/>
    <col min="517" max="517" width="18.7109375" style="44" bestFit="1" customWidth="1"/>
    <col min="518" max="518" width="14.28515625" style="44" customWidth="1"/>
    <col min="519" max="519" width="11.7109375" style="44" customWidth="1"/>
    <col min="520" max="520" width="12.7109375" style="44" customWidth="1"/>
    <col min="521" max="521" width="16.28515625" style="44" customWidth="1"/>
    <col min="522" max="522" width="12.5703125" style="44" customWidth="1"/>
    <col min="523" max="523" width="17.5703125" style="44" customWidth="1"/>
    <col min="524" max="524" width="12" style="44" customWidth="1"/>
    <col min="525" max="525" width="8.5703125" style="44"/>
    <col min="526" max="526" width="12" style="44" customWidth="1"/>
    <col min="527" max="527" width="11.42578125" style="44" customWidth="1"/>
    <col min="528" max="529" width="12" style="44" customWidth="1"/>
    <col min="530" max="766" width="8.5703125" style="44"/>
    <col min="767" max="767" width="13.28515625" style="44" bestFit="1" customWidth="1"/>
    <col min="768" max="768" width="16.28515625" style="44" customWidth="1"/>
    <col min="769" max="769" width="15.28515625" style="44" customWidth="1"/>
    <col min="770" max="770" width="14.42578125" style="44" customWidth="1"/>
    <col min="771" max="771" width="14.28515625" style="44" bestFit="1" customWidth="1"/>
    <col min="772" max="772" width="12.7109375" style="44" customWidth="1"/>
    <col min="773" max="773" width="18.7109375" style="44" bestFit="1" customWidth="1"/>
    <col min="774" max="774" width="14.28515625" style="44" customWidth="1"/>
    <col min="775" max="775" width="11.7109375" style="44" customWidth="1"/>
    <col min="776" max="776" width="12.7109375" style="44" customWidth="1"/>
    <col min="777" max="777" width="16.28515625" style="44" customWidth="1"/>
    <col min="778" max="778" width="12.5703125" style="44" customWidth="1"/>
    <col min="779" max="779" width="17.5703125" style="44" customWidth="1"/>
    <col min="780" max="780" width="12" style="44" customWidth="1"/>
    <col min="781" max="781" width="8.5703125" style="44"/>
    <col min="782" max="782" width="12" style="44" customWidth="1"/>
    <col min="783" max="783" width="11.42578125" style="44" customWidth="1"/>
    <col min="784" max="785" width="12" style="44" customWidth="1"/>
    <col min="786" max="1022" width="8.5703125" style="44"/>
    <col min="1023" max="1023" width="13.28515625" style="44" bestFit="1" customWidth="1"/>
    <col min="1024" max="1024" width="16.28515625" style="44" customWidth="1"/>
    <col min="1025" max="1025" width="15.28515625" style="44" customWidth="1"/>
    <col min="1026" max="1026" width="14.42578125" style="44" customWidth="1"/>
    <col min="1027" max="1027" width="14.28515625" style="44" bestFit="1" customWidth="1"/>
    <col min="1028" max="1028" width="12.7109375" style="44" customWidth="1"/>
    <col min="1029" max="1029" width="18.7109375" style="44" bestFit="1" customWidth="1"/>
    <col min="1030" max="1030" width="14.28515625" style="44" customWidth="1"/>
    <col min="1031" max="1031" width="11.7109375" style="44" customWidth="1"/>
    <col min="1032" max="1032" width="12.7109375" style="44" customWidth="1"/>
    <col min="1033" max="1033" width="16.28515625" style="44" customWidth="1"/>
    <col min="1034" max="1034" width="12.5703125" style="44" customWidth="1"/>
    <col min="1035" max="1035" width="17.5703125" style="44" customWidth="1"/>
    <col min="1036" max="1036" width="12" style="44" customWidth="1"/>
    <col min="1037" max="1037" width="8.5703125" style="44"/>
    <col min="1038" max="1038" width="12" style="44" customWidth="1"/>
    <col min="1039" max="1039" width="11.42578125" style="44" customWidth="1"/>
    <col min="1040" max="1041" width="12" style="44" customWidth="1"/>
    <col min="1042" max="1278" width="8.5703125" style="44"/>
    <col min="1279" max="1279" width="13.28515625" style="44" bestFit="1" customWidth="1"/>
    <col min="1280" max="1280" width="16.28515625" style="44" customWidth="1"/>
    <col min="1281" max="1281" width="15.28515625" style="44" customWidth="1"/>
    <col min="1282" max="1282" width="14.42578125" style="44" customWidth="1"/>
    <col min="1283" max="1283" width="14.28515625" style="44" bestFit="1" customWidth="1"/>
    <col min="1284" max="1284" width="12.7109375" style="44" customWidth="1"/>
    <col min="1285" max="1285" width="18.7109375" style="44" bestFit="1" customWidth="1"/>
    <col min="1286" max="1286" width="14.28515625" style="44" customWidth="1"/>
    <col min="1287" max="1287" width="11.7109375" style="44" customWidth="1"/>
    <col min="1288" max="1288" width="12.7109375" style="44" customWidth="1"/>
    <col min="1289" max="1289" width="16.28515625" style="44" customWidth="1"/>
    <col min="1290" max="1290" width="12.5703125" style="44" customWidth="1"/>
    <col min="1291" max="1291" width="17.5703125" style="44" customWidth="1"/>
    <col min="1292" max="1292" width="12" style="44" customWidth="1"/>
    <col min="1293" max="1293" width="8.5703125" style="44"/>
    <col min="1294" max="1294" width="12" style="44" customWidth="1"/>
    <col min="1295" max="1295" width="11.42578125" style="44" customWidth="1"/>
    <col min="1296" max="1297" width="12" style="44" customWidth="1"/>
    <col min="1298" max="1534" width="8.5703125" style="44"/>
    <col min="1535" max="1535" width="13.28515625" style="44" bestFit="1" customWidth="1"/>
    <col min="1536" max="1536" width="16.28515625" style="44" customWidth="1"/>
    <col min="1537" max="1537" width="15.28515625" style="44" customWidth="1"/>
    <col min="1538" max="1538" width="14.42578125" style="44" customWidth="1"/>
    <col min="1539" max="1539" width="14.28515625" style="44" bestFit="1" customWidth="1"/>
    <col min="1540" max="1540" width="12.7109375" style="44" customWidth="1"/>
    <col min="1541" max="1541" width="18.7109375" style="44" bestFit="1" customWidth="1"/>
    <col min="1542" max="1542" width="14.28515625" style="44" customWidth="1"/>
    <col min="1543" max="1543" width="11.7109375" style="44" customWidth="1"/>
    <col min="1544" max="1544" width="12.7109375" style="44" customWidth="1"/>
    <col min="1545" max="1545" width="16.28515625" style="44" customWidth="1"/>
    <col min="1546" max="1546" width="12.5703125" style="44" customWidth="1"/>
    <col min="1547" max="1547" width="17.5703125" style="44" customWidth="1"/>
    <col min="1548" max="1548" width="12" style="44" customWidth="1"/>
    <col min="1549" max="1549" width="8.5703125" style="44"/>
    <col min="1550" max="1550" width="12" style="44" customWidth="1"/>
    <col min="1551" max="1551" width="11.42578125" style="44" customWidth="1"/>
    <col min="1552" max="1553" width="12" style="44" customWidth="1"/>
    <col min="1554" max="1790" width="8.5703125" style="44"/>
    <col min="1791" max="1791" width="13.28515625" style="44" bestFit="1" customWidth="1"/>
    <col min="1792" max="1792" width="16.28515625" style="44" customWidth="1"/>
    <col min="1793" max="1793" width="15.28515625" style="44" customWidth="1"/>
    <col min="1794" max="1794" width="14.42578125" style="44" customWidth="1"/>
    <col min="1795" max="1795" width="14.28515625" style="44" bestFit="1" customWidth="1"/>
    <col min="1796" max="1796" width="12.7109375" style="44" customWidth="1"/>
    <col min="1797" max="1797" width="18.7109375" style="44" bestFit="1" customWidth="1"/>
    <col min="1798" max="1798" width="14.28515625" style="44" customWidth="1"/>
    <col min="1799" max="1799" width="11.7109375" style="44" customWidth="1"/>
    <col min="1800" max="1800" width="12.7109375" style="44" customWidth="1"/>
    <col min="1801" max="1801" width="16.28515625" style="44" customWidth="1"/>
    <col min="1802" max="1802" width="12.5703125" style="44" customWidth="1"/>
    <col min="1803" max="1803" width="17.5703125" style="44" customWidth="1"/>
    <col min="1804" max="1804" width="12" style="44" customWidth="1"/>
    <col min="1805" max="1805" width="8.5703125" style="44"/>
    <col min="1806" max="1806" width="12" style="44" customWidth="1"/>
    <col min="1807" max="1807" width="11.42578125" style="44" customWidth="1"/>
    <col min="1808" max="1809" width="12" style="44" customWidth="1"/>
    <col min="1810" max="2046" width="8.5703125" style="44"/>
    <col min="2047" max="2047" width="13.28515625" style="44" bestFit="1" customWidth="1"/>
    <col min="2048" max="2048" width="16.28515625" style="44" customWidth="1"/>
    <col min="2049" max="2049" width="15.28515625" style="44" customWidth="1"/>
    <col min="2050" max="2050" width="14.42578125" style="44" customWidth="1"/>
    <col min="2051" max="2051" width="14.28515625" style="44" bestFit="1" customWidth="1"/>
    <col min="2052" max="2052" width="12.7109375" style="44" customWidth="1"/>
    <col min="2053" max="2053" width="18.7109375" style="44" bestFit="1" customWidth="1"/>
    <col min="2054" max="2054" width="14.28515625" style="44" customWidth="1"/>
    <col min="2055" max="2055" width="11.7109375" style="44" customWidth="1"/>
    <col min="2056" max="2056" width="12.7109375" style="44" customWidth="1"/>
    <col min="2057" max="2057" width="16.28515625" style="44" customWidth="1"/>
    <col min="2058" max="2058" width="12.5703125" style="44" customWidth="1"/>
    <col min="2059" max="2059" width="17.5703125" style="44" customWidth="1"/>
    <col min="2060" max="2060" width="12" style="44" customWidth="1"/>
    <col min="2061" max="2061" width="8.5703125" style="44"/>
    <col min="2062" max="2062" width="12" style="44" customWidth="1"/>
    <col min="2063" max="2063" width="11.42578125" style="44" customWidth="1"/>
    <col min="2064" max="2065" width="12" style="44" customWidth="1"/>
    <col min="2066" max="2302" width="8.5703125" style="44"/>
    <col min="2303" max="2303" width="13.28515625" style="44" bestFit="1" customWidth="1"/>
    <col min="2304" max="2304" width="16.28515625" style="44" customWidth="1"/>
    <col min="2305" max="2305" width="15.28515625" style="44" customWidth="1"/>
    <col min="2306" max="2306" width="14.42578125" style="44" customWidth="1"/>
    <col min="2307" max="2307" width="14.28515625" style="44" bestFit="1" customWidth="1"/>
    <col min="2308" max="2308" width="12.7109375" style="44" customWidth="1"/>
    <col min="2309" max="2309" width="18.7109375" style="44" bestFit="1" customWidth="1"/>
    <col min="2310" max="2310" width="14.28515625" style="44" customWidth="1"/>
    <col min="2311" max="2311" width="11.7109375" style="44" customWidth="1"/>
    <col min="2312" max="2312" width="12.7109375" style="44" customWidth="1"/>
    <col min="2313" max="2313" width="16.28515625" style="44" customWidth="1"/>
    <col min="2314" max="2314" width="12.5703125" style="44" customWidth="1"/>
    <col min="2315" max="2315" width="17.5703125" style="44" customWidth="1"/>
    <col min="2316" max="2316" width="12" style="44" customWidth="1"/>
    <col min="2317" max="2317" width="8.5703125" style="44"/>
    <col min="2318" max="2318" width="12" style="44" customWidth="1"/>
    <col min="2319" max="2319" width="11.42578125" style="44" customWidth="1"/>
    <col min="2320" max="2321" width="12" style="44" customWidth="1"/>
    <col min="2322" max="2558" width="8.5703125" style="44"/>
    <col min="2559" max="2559" width="13.28515625" style="44" bestFit="1" customWidth="1"/>
    <col min="2560" max="2560" width="16.28515625" style="44" customWidth="1"/>
    <col min="2561" max="2561" width="15.28515625" style="44" customWidth="1"/>
    <col min="2562" max="2562" width="14.42578125" style="44" customWidth="1"/>
    <col min="2563" max="2563" width="14.28515625" style="44" bestFit="1" customWidth="1"/>
    <col min="2564" max="2564" width="12.7109375" style="44" customWidth="1"/>
    <col min="2565" max="2565" width="18.7109375" style="44" bestFit="1" customWidth="1"/>
    <col min="2566" max="2566" width="14.28515625" style="44" customWidth="1"/>
    <col min="2567" max="2567" width="11.7109375" style="44" customWidth="1"/>
    <col min="2568" max="2568" width="12.7109375" style="44" customWidth="1"/>
    <col min="2569" max="2569" width="16.28515625" style="44" customWidth="1"/>
    <col min="2570" max="2570" width="12.5703125" style="44" customWidth="1"/>
    <col min="2571" max="2571" width="17.5703125" style="44" customWidth="1"/>
    <col min="2572" max="2572" width="12" style="44" customWidth="1"/>
    <col min="2573" max="2573" width="8.5703125" style="44"/>
    <col min="2574" max="2574" width="12" style="44" customWidth="1"/>
    <col min="2575" max="2575" width="11.42578125" style="44" customWidth="1"/>
    <col min="2576" max="2577" width="12" style="44" customWidth="1"/>
    <col min="2578" max="2814" width="8.5703125" style="44"/>
    <col min="2815" max="2815" width="13.28515625" style="44" bestFit="1" customWidth="1"/>
    <col min="2816" max="2816" width="16.28515625" style="44" customWidth="1"/>
    <col min="2817" max="2817" width="15.28515625" style="44" customWidth="1"/>
    <col min="2818" max="2818" width="14.42578125" style="44" customWidth="1"/>
    <col min="2819" max="2819" width="14.28515625" style="44" bestFit="1" customWidth="1"/>
    <col min="2820" max="2820" width="12.7109375" style="44" customWidth="1"/>
    <col min="2821" max="2821" width="18.7109375" style="44" bestFit="1" customWidth="1"/>
    <col min="2822" max="2822" width="14.28515625" style="44" customWidth="1"/>
    <col min="2823" max="2823" width="11.7109375" style="44" customWidth="1"/>
    <col min="2824" max="2824" width="12.7109375" style="44" customWidth="1"/>
    <col min="2825" max="2825" width="16.28515625" style="44" customWidth="1"/>
    <col min="2826" max="2826" width="12.5703125" style="44" customWidth="1"/>
    <col min="2827" max="2827" width="17.5703125" style="44" customWidth="1"/>
    <col min="2828" max="2828" width="12" style="44" customWidth="1"/>
    <col min="2829" max="2829" width="8.5703125" style="44"/>
    <col min="2830" max="2830" width="12" style="44" customWidth="1"/>
    <col min="2831" max="2831" width="11.42578125" style="44" customWidth="1"/>
    <col min="2832" max="2833" width="12" style="44" customWidth="1"/>
    <col min="2834" max="3070" width="8.5703125" style="44"/>
    <col min="3071" max="3071" width="13.28515625" style="44" bestFit="1" customWidth="1"/>
    <col min="3072" max="3072" width="16.28515625" style="44" customWidth="1"/>
    <col min="3073" max="3073" width="15.28515625" style="44" customWidth="1"/>
    <col min="3074" max="3074" width="14.42578125" style="44" customWidth="1"/>
    <col min="3075" max="3075" width="14.28515625" style="44" bestFit="1" customWidth="1"/>
    <col min="3076" max="3076" width="12.7109375" style="44" customWidth="1"/>
    <col min="3077" max="3077" width="18.7109375" style="44" bestFit="1" customWidth="1"/>
    <col min="3078" max="3078" width="14.28515625" style="44" customWidth="1"/>
    <col min="3079" max="3079" width="11.7109375" style="44" customWidth="1"/>
    <col min="3080" max="3080" width="12.7109375" style="44" customWidth="1"/>
    <col min="3081" max="3081" width="16.28515625" style="44" customWidth="1"/>
    <col min="3082" max="3082" width="12.5703125" style="44" customWidth="1"/>
    <col min="3083" max="3083" width="17.5703125" style="44" customWidth="1"/>
    <col min="3084" max="3084" width="12" style="44" customWidth="1"/>
    <col min="3085" max="3085" width="8.5703125" style="44"/>
    <col min="3086" max="3086" width="12" style="44" customWidth="1"/>
    <col min="3087" max="3087" width="11.42578125" style="44" customWidth="1"/>
    <col min="3088" max="3089" width="12" style="44" customWidth="1"/>
    <col min="3090" max="3326" width="8.5703125" style="44"/>
    <col min="3327" max="3327" width="13.28515625" style="44" bestFit="1" customWidth="1"/>
    <col min="3328" max="3328" width="16.28515625" style="44" customWidth="1"/>
    <col min="3329" max="3329" width="15.28515625" style="44" customWidth="1"/>
    <col min="3330" max="3330" width="14.42578125" style="44" customWidth="1"/>
    <col min="3331" max="3331" width="14.28515625" style="44" bestFit="1" customWidth="1"/>
    <col min="3332" max="3332" width="12.7109375" style="44" customWidth="1"/>
    <col min="3333" max="3333" width="18.7109375" style="44" bestFit="1" customWidth="1"/>
    <col min="3334" max="3334" width="14.28515625" style="44" customWidth="1"/>
    <col min="3335" max="3335" width="11.7109375" style="44" customWidth="1"/>
    <col min="3336" max="3336" width="12.7109375" style="44" customWidth="1"/>
    <col min="3337" max="3337" width="16.28515625" style="44" customWidth="1"/>
    <col min="3338" max="3338" width="12.5703125" style="44" customWidth="1"/>
    <col min="3339" max="3339" width="17.5703125" style="44" customWidth="1"/>
    <col min="3340" max="3340" width="12" style="44" customWidth="1"/>
    <col min="3341" max="3341" width="8.5703125" style="44"/>
    <col min="3342" max="3342" width="12" style="44" customWidth="1"/>
    <col min="3343" max="3343" width="11.42578125" style="44" customWidth="1"/>
    <col min="3344" max="3345" width="12" style="44" customWidth="1"/>
    <col min="3346" max="3582" width="8.5703125" style="44"/>
    <col min="3583" max="3583" width="13.28515625" style="44" bestFit="1" customWidth="1"/>
    <col min="3584" max="3584" width="16.28515625" style="44" customWidth="1"/>
    <col min="3585" max="3585" width="15.28515625" style="44" customWidth="1"/>
    <col min="3586" max="3586" width="14.42578125" style="44" customWidth="1"/>
    <col min="3587" max="3587" width="14.28515625" style="44" bestFit="1" customWidth="1"/>
    <col min="3588" max="3588" width="12.7109375" style="44" customWidth="1"/>
    <col min="3589" max="3589" width="18.7109375" style="44" bestFit="1" customWidth="1"/>
    <col min="3590" max="3590" width="14.28515625" style="44" customWidth="1"/>
    <col min="3591" max="3591" width="11.7109375" style="44" customWidth="1"/>
    <col min="3592" max="3592" width="12.7109375" style="44" customWidth="1"/>
    <col min="3593" max="3593" width="16.28515625" style="44" customWidth="1"/>
    <col min="3594" max="3594" width="12.5703125" style="44" customWidth="1"/>
    <col min="3595" max="3595" width="17.5703125" style="44" customWidth="1"/>
    <col min="3596" max="3596" width="12" style="44" customWidth="1"/>
    <col min="3597" max="3597" width="8.5703125" style="44"/>
    <col min="3598" max="3598" width="12" style="44" customWidth="1"/>
    <col min="3599" max="3599" width="11.42578125" style="44" customWidth="1"/>
    <col min="3600" max="3601" width="12" style="44" customWidth="1"/>
    <col min="3602" max="3838" width="8.5703125" style="44"/>
    <col min="3839" max="3839" width="13.28515625" style="44" bestFit="1" customWidth="1"/>
    <col min="3840" max="3840" width="16.28515625" style="44" customWidth="1"/>
    <col min="3841" max="3841" width="15.28515625" style="44" customWidth="1"/>
    <col min="3842" max="3842" width="14.42578125" style="44" customWidth="1"/>
    <col min="3843" max="3843" width="14.28515625" style="44" bestFit="1" customWidth="1"/>
    <col min="3844" max="3844" width="12.7109375" style="44" customWidth="1"/>
    <col min="3845" max="3845" width="18.7109375" style="44" bestFit="1" customWidth="1"/>
    <col min="3846" max="3846" width="14.28515625" style="44" customWidth="1"/>
    <col min="3847" max="3847" width="11.7109375" style="44" customWidth="1"/>
    <col min="3848" max="3848" width="12.7109375" style="44" customWidth="1"/>
    <col min="3849" max="3849" width="16.28515625" style="44" customWidth="1"/>
    <col min="3850" max="3850" width="12.5703125" style="44" customWidth="1"/>
    <col min="3851" max="3851" width="17.5703125" style="44" customWidth="1"/>
    <col min="3852" max="3852" width="12" style="44" customWidth="1"/>
    <col min="3853" max="3853" width="8.5703125" style="44"/>
    <col min="3854" max="3854" width="12" style="44" customWidth="1"/>
    <col min="3855" max="3855" width="11.42578125" style="44" customWidth="1"/>
    <col min="3856" max="3857" width="12" style="44" customWidth="1"/>
    <col min="3858" max="4094" width="8.5703125" style="44"/>
    <col min="4095" max="4095" width="13.28515625" style="44" bestFit="1" customWidth="1"/>
    <col min="4096" max="4096" width="16.28515625" style="44" customWidth="1"/>
    <col min="4097" max="4097" width="15.28515625" style="44" customWidth="1"/>
    <col min="4098" max="4098" width="14.42578125" style="44" customWidth="1"/>
    <col min="4099" max="4099" width="14.28515625" style="44" bestFit="1" customWidth="1"/>
    <col min="4100" max="4100" width="12.7109375" style="44" customWidth="1"/>
    <col min="4101" max="4101" width="18.7109375" style="44" bestFit="1" customWidth="1"/>
    <col min="4102" max="4102" width="14.28515625" style="44" customWidth="1"/>
    <col min="4103" max="4103" width="11.7109375" style="44" customWidth="1"/>
    <col min="4104" max="4104" width="12.7109375" style="44" customWidth="1"/>
    <col min="4105" max="4105" width="16.28515625" style="44" customWidth="1"/>
    <col min="4106" max="4106" width="12.5703125" style="44" customWidth="1"/>
    <col min="4107" max="4107" width="17.5703125" style="44" customWidth="1"/>
    <col min="4108" max="4108" width="12" style="44" customWidth="1"/>
    <col min="4109" max="4109" width="8.5703125" style="44"/>
    <col min="4110" max="4110" width="12" style="44" customWidth="1"/>
    <col min="4111" max="4111" width="11.42578125" style="44" customWidth="1"/>
    <col min="4112" max="4113" width="12" style="44" customWidth="1"/>
    <col min="4114" max="4350" width="8.5703125" style="44"/>
    <col min="4351" max="4351" width="13.28515625" style="44" bestFit="1" customWidth="1"/>
    <col min="4352" max="4352" width="16.28515625" style="44" customWidth="1"/>
    <col min="4353" max="4353" width="15.28515625" style="44" customWidth="1"/>
    <col min="4354" max="4354" width="14.42578125" style="44" customWidth="1"/>
    <col min="4355" max="4355" width="14.28515625" style="44" bestFit="1" customWidth="1"/>
    <col min="4356" max="4356" width="12.7109375" style="44" customWidth="1"/>
    <col min="4357" max="4357" width="18.7109375" style="44" bestFit="1" customWidth="1"/>
    <col min="4358" max="4358" width="14.28515625" style="44" customWidth="1"/>
    <col min="4359" max="4359" width="11.7109375" style="44" customWidth="1"/>
    <col min="4360" max="4360" width="12.7109375" style="44" customWidth="1"/>
    <col min="4361" max="4361" width="16.28515625" style="44" customWidth="1"/>
    <col min="4362" max="4362" width="12.5703125" style="44" customWidth="1"/>
    <col min="4363" max="4363" width="17.5703125" style="44" customWidth="1"/>
    <col min="4364" max="4364" width="12" style="44" customWidth="1"/>
    <col min="4365" max="4365" width="8.5703125" style="44"/>
    <col min="4366" max="4366" width="12" style="44" customWidth="1"/>
    <col min="4367" max="4367" width="11.42578125" style="44" customWidth="1"/>
    <col min="4368" max="4369" width="12" style="44" customWidth="1"/>
    <col min="4370" max="4606" width="8.5703125" style="44"/>
    <col min="4607" max="4607" width="13.28515625" style="44" bestFit="1" customWidth="1"/>
    <col min="4608" max="4608" width="16.28515625" style="44" customWidth="1"/>
    <col min="4609" max="4609" width="15.28515625" style="44" customWidth="1"/>
    <col min="4610" max="4610" width="14.42578125" style="44" customWidth="1"/>
    <col min="4611" max="4611" width="14.28515625" style="44" bestFit="1" customWidth="1"/>
    <col min="4612" max="4612" width="12.7109375" style="44" customWidth="1"/>
    <col min="4613" max="4613" width="18.7109375" style="44" bestFit="1" customWidth="1"/>
    <col min="4614" max="4614" width="14.28515625" style="44" customWidth="1"/>
    <col min="4615" max="4615" width="11.7109375" style="44" customWidth="1"/>
    <col min="4616" max="4616" width="12.7109375" style="44" customWidth="1"/>
    <col min="4617" max="4617" width="16.28515625" style="44" customWidth="1"/>
    <col min="4618" max="4618" width="12.5703125" style="44" customWidth="1"/>
    <col min="4619" max="4619" width="17.5703125" style="44" customWidth="1"/>
    <col min="4620" max="4620" width="12" style="44" customWidth="1"/>
    <col min="4621" max="4621" width="8.5703125" style="44"/>
    <col min="4622" max="4622" width="12" style="44" customWidth="1"/>
    <col min="4623" max="4623" width="11.42578125" style="44" customWidth="1"/>
    <col min="4624" max="4625" width="12" style="44" customWidth="1"/>
    <col min="4626" max="4862" width="8.5703125" style="44"/>
    <col min="4863" max="4863" width="13.28515625" style="44" bestFit="1" customWidth="1"/>
    <col min="4864" max="4864" width="16.28515625" style="44" customWidth="1"/>
    <col min="4865" max="4865" width="15.28515625" style="44" customWidth="1"/>
    <col min="4866" max="4866" width="14.42578125" style="44" customWidth="1"/>
    <col min="4867" max="4867" width="14.28515625" style="44" bestFit="1" customWidth="1"/>
    <col min="4868" max="4868" width="12.7109375" style="44" customWidth="1"/>
    <col min="4869" max="4869" width="18.7109375" style="44" bestFit="1" customWidth="1"/>
    <col min="4870" max="4870" width="14.28515625" style="44" customWidth="1"/>
    <col min="4871" max="4871" width="11.7109375" style="44" customWidth="1"/>
    <col min="4872" max="4872" width="12.7109375" style="44" customWidth="1"/>
    <col min="4873" max="4873" width="16.28515625" style="44" customWidth="1"/>
    <col min="4874" max="4874" width="12.5703125" style="44" customWidth="1"/>
    <col min="4875" max="4875" width="17.5703125" style="44" customWidth="1"/>
    <col min="4876" max="4876" width="12" style="44" customWidth="1"/>
    <col min="4877" max="4877" width="8.5703125" style="44"/>
    <col min="4878" max="4878" width="12" style="44" customWidth="1"/>
    <col min="4879" max="4879" width="11.42578125" style="44" customWidth="1"/>
    <col min="4880" max="4881" width="12" style="44" customWidth="1"/>
    <col min="4882" max="5118" width="8.5703125" style="44"/>
    <col min="5119" max="5119" width="13.28515625" style="44" bestFit="1" customWidth="1"/>
    <col min="5120" max="5120" width="16.28515625" style="44" customWidth="1"/>
    <col min="5121" max="5121" width="15.28515625" style="44" customWidth="1"/>
    <col min="5122" max="5122" width="14.42578125" style="44" customWidth="1"/>
    <col min="5123" max="5123" width="14.28515625" style="44" bestFit="1" customWidth="1"/>
    <col min="5124" max="5124" width="12.7109375" style="44" customWidth="1"/>
    <col min="5125" max="5125" width="18.7109375" style="44" bestFit="1" customWidth="1"/>
    <col min="5126" max="5126" width="14.28515625" style="44" customWidth="1"/>
    <col min="5127" max="5127" width="11.7109375" style="44" customWidth="1"/>
    <col min="5128" max="5128" width="12.7109375" style="44" customWidth="1"/>
    <col min="5129" max="5129" width="16.28515625" style="44" customWidth="1"/>
    <col min="5130" max="5130" width="12.5703125" style="44" customWidth="1"/>
    <col min="5131" max="5131" width="17.5703125" style="44" customWidth="1"/>
    <col min="5132" max="5132" width="12" style="44" customWidth="1"/>
    <col min="5133" max="5133" width="8.5703125" style="44"/>
    <col min="5134" max="5134" width="12" style="44" customWidth="1"/>
    <col min="5135" max="5135" width="11.42578125" style="44" customWidth="1"/>
    <col min="5136" max="5137" width="12" style="44" customWidth="1"/>
    <col min="5138" max="5374" width="8.5703125" style="44"/>
    <col min="5375" max="5375" width="13.28515625" style="44" bestFit="1" customWidth="1"/>
    <col min="5376" max="5376" width="16.28515625" style="44" customWidth="1"/>
    <col min="5377" max="5377" width="15.28515625" style="44" customWidth="1"/>
    <col min="5378" max="5378" width="14.42578125" style="44" customWidth="1"/>
    <col min="5379" max="5379" width="14.28515625" style="44" bestFit="1" customWidth="1"/>
    <col min="5380" max="5380" width="12.7109375" style="44" customWidth="1"/>
    <col min="5381" max="5381" width="18.7109375" style="44" bestFit="1" customWidth="1"/>
    <col min="5382" max="5382" width="14.28515625" style="44" customWidth="1"/>
    <col min="5383" max="5383" width="11.7109375" style="44" customWidth="1"/>
    <col min="5384" max="5384" width="12.7109375" style="44" customWidth="1"/>
    <col min="5385" max="5385" width="16.28515625" style="44" customWidth="1"/>
    <col min="5386" max="5386" width="12.5703125" style="44" customWidth="1"/>
    <col min="5387" max="5387" width="17.5703125" style="44" customWidth="1"/>
    <col min="5388" max="5388" width="12" style="44" customWidth="1"/>
    <col min="5389" max="5389" width="8.5703125" style="44"/>
    <col min="5390" max="5390" width="12" style="44" customWidth="1"/>
    <col min="5391" max="5391" width="11.42578125" style="44" customWidth="1"/>
    <col min="5392" max="5393" width="12" style="44" customWidth="1"/>
    <col min="5394" max="5630" width="8.5703125" style="44"/>
    <col min="5631" max="5631" width="13.28515625" style="44" bestFit="1" customWidth="1"/>
    <col min="5632" max="5632" width="16.28515625" style="44" customWidth="1"/>
    <col min="5633" max="5633" width="15.28515625" style="44" customWidth="1"/>
    <col min="5634" max="5634" width="14.42578125" style="44" customWidth="1"/>
    <col min="5635" max="5635" width="14.28515625" style="44" bestFit="1" customWidth="1"/>
    <col min="5636" max="5636" width="12.7109375" style="44" customWidth="1"/>
    <col min="5637" max="5637" width="18.7109375" style="44" bestFit="1" customWidth="1"/>
    <col min="5638" max="5638" width="14.28515625" style="44" customWidth="1"/>
    <col min="5639" max="5639" width="11.7109375" style="44" customWidth="1"/>
    <col min="5640" max="5640" width="12.7109375" style="44" customWidth="1"/>
    <col min="5641" max="5641" width="16.28515625" style="44" customWidth="1"/>
    <col min="5642" max="5642" width="12.5703125" style="44" customWidth="1"/>
    <col min="5643" max="5643" width="17.5703125" style="44" customWidth="1"/>
    <col min="5644" max="5644" width="12" style="44" customWidth="1"/>
    <col min="5645" max="5645" width="8.5703125" style="44"/>
    <col min="5646" max="5646" width="12" style="44" customWidth="1"/>
    <col min="5647" max="5647" width="11.42578125" style="44" customWidth="1"/>
    <col min="5648" max="5649" width="12" style="44" customWidth="1"/>
    <col min="5650" max="5886" width="8.5703125" style="44"/>
    <col min="5887" max="5887" width="13.28515625" style="44" bestFit="1" customWidth="1"/>
    <col min="5888" max="5888" width="16.28515625" style="44" customWidth="1"/>
    <col min="5889" max="5889" width="15.28515625" style="44" customWidth="1"/>
    <col min="5890" max="5890" width="14.42578125" style="44" customWidth="1"/>
    <col min="5891" max="5891" width="14.28515625" style="44" bestFit="1" customWidth="1"/>
    <col min="5892" max="5892" width="12.7109375" style="44" customWidth="1"/>
    <col min="5893" max="5893" width="18.7109375" style="44" bestFit="1" customWidth="1"/>
    <col min="5894" max="5894" width="14.28515625" style="44" customWidth="1"/>
    <col min="5895" max="5895" width="11.7109375" style="44" customWidth="1"/>
    <col min="5896" max="5896" width="12.7109375" style="44" customWidth="1"/>
    <col min="5897" max="5897" width="16.28515625" style="44" customWidth="1"/>
    <col min="5898" max="5898" width="12.5703125" style="44" customWidth="1"/>
    <col min="5899" max="5899" width="17.5703125" style="44" customWidth="1"/>
    <col min="5900" max="5900" width="12" style="44" customWidth="1"/>
    <col min="5901" max="5901" width="8.5703125" style="44"/>
    <col min="5902" max="5902" width="12" style="44" customWidth="1"/>
    <col min="5903" max="5903" width="11.42578125" style="44" customWidth="1"/>
    <col min="5904" max="5905" width="12" style="44" customWidth="1"/>
    <col min="5906" max="6142" width="8.5703125" style="44"/>
    <col min="6143" max="6143" width="13.28515625" style="44" bestFit="1" customWidth="1"/>
    <col min="6144" max="6144" width="16.28515625" style="44" customWidth="1"/>
    <col min="6145" max="6145" width="15.28515625" style="44" customWidth="1"/>
    <col min="6146" max="6146" width="14.42578125" style="44" customWidth="1"/>
    <col min="6147" max="6147" width="14.28515625" style="44" bestFit="1" customWidth="1"/>
    <col min="6148" max="6148" width="12.7109375" style="44" customWidth="1"/>
    <col min="6149" max="6149" width="18.7109375" style="44" bestFit="1" customWidth="1"/>
    <col min="6150" max="6150" width="14.28515625" style="44" customWidth="1"/>
    <col min="6151" max="6151" width="11.7109375" style="44" customWidth="1"/>
    <col min="6152" max="6152" width="12.7109375" style="44" customWidth="1"/>
    <col min="6153" max="6153" width="16.28515625" style="44" customWidth="1"/>
    <col min="6154" max="6154" width="12.5703125" style="44" customWidth="1"/>
    <col min="6155" max="6155" width="17.5703125" style="44" customWidth="1"/>
    <col min="6156" max="6156" width="12" style="44" customWidth="1"/>
    <col min="6157" max="6157" width="8.5703125" style="44"/>
    <col min="6158" max="6158" width="12" style="44" customWidth="1"/>
    <col min="6159" max="6159" width="11.42578125" style="44" customWidth="1"/>
    <col min="6160" max="6161" width="12" style="44" customWidth="1"/>
    <col min="6162" max="6398" width="8.5703125" style="44"/>
    <col min="6399" max="6399" width="13.28515625" style="44" bestFit="1" customWidth="1"/>
    <col min="6400" max="6400" width="16.28515625" style="44" customWidth="1"/>
    <col min="6401" max="6401" width="15.28515625" style="44" customWidth="1"/>
    <col min="6402" max="6402" width="14.42578125" style="44" customWidth="1"/>
    <col min="6403" max="6403" width="14.28515625" style="44" bestFit="1" customWidth="1"/>
    <col min="6404" max="6404" width="12.7109375" style="44" customWidth="1"/>
    <col min="6405" max="6405" width="18.7109375" style="44" bestFit="1" customWidth="1"/>
    <col min="6406" max="6406" width="14.28515625" style="44" customWidth="1"/>
    <col min="6407" max="6407" width="11.7109375" style="44" customWidth="1"/>
    <col min="6408" max="6408" width="12.7109375" style="44" customWidth="1"/>
    <col min="6409" max="6409" width="16.28515625" style="44" customWidth="1"/>
    <col min="6410" max="6410" width="12.5703125" style="44" customWidth="1"/>
    <col min="6411" max="6411" width="17.5703125" style="44" customWidth="1"/>
    <col min="6412" max="6412" width="12" style="44" customWidth="1"/>
    <col min="6413" max="6413" width="8.5703125" style="44"/>
    <col min="6414" max="6414" width="12" style="44" customWidth="1"/>
    <col min="6415" max="6415" width="11.42578125" style="44" customWidth="1"/>
    <col min="6416" max="6417" width="12" style="44" customWidth="1"/>
    <col min="6418" max="6654" width="8.5703125" style="44"/>
    <col min="6655" max="6655" width="13.28515625" style="44" bestFit="1" customWidth="1"/>
    <col min="6656" max="6656" width="16.28515625" style="44" customWidth="1"/>
    <col min="6657" max="6657" width="15.28515625" style="44" customWidth="1"/>
    <col min="6658" max="6658" width="14.42578125" style="44" customWidth="1"/>
    <col min="6659" max="6659" width="14.28515625" style="44" bestFit="1" customWidth="1"/>
    <col min="6660" max="6660" width="12.7109375" style="44" customWidth="1"/>
    <col min="6661" max="6661" width="18.7109375" style="44" bestFit="1" customWidth="1"/>
    <col min="6662" max="6662" width="14.28515625" style="44" customWidth="1"/>
    <col min="6663" max="6663" width="11.7109375" style="44" customWidth="1"/>
    <col min="6664" max="6664" width="12.7109375" style="44" customWidth="1"/>
    <col min="6665" max="6665" width="16.28515625" style="44" customWidth="1"/>
    <col min="6666" max="6666" width="12.5703125" style="44" customWidth="1"/>
    <col min="6667" max="6667" width="17.5703125" style="44" customWidth="1"/>
    <col min="6668" max="6668" width="12" style="44" customWidth="1"/>
    <col min="6669" max="6669" width="8.5703125" style="44"/>
    <col min="6670" max="6670" width="12" style="44" customWidth="1"/>
    <col min="6671" max="6671" width="11.42578125" style="44" customWidth="1"/>
    <col min="6672" max="6673" width="12" style="44" customWidth="1"/>
    <col min="6674" max="6910" width="8.5703125" style="44"/>
    <col min="6911" max="6911" width="13.28515625" style="44" bestFit="1" customWidth="1"/>
    <col min="6912" max="6912" width="16.28515625" style="44" customWidth="1"/>
    <col min="6913" max="6913" width="15.28515625" style="44" customWidth="1"/>
    <col min="6914" max="6914" width="14.42578125" style="44" customWidth="1"/>
    <col min="6915" max="6915" width="14.28515625" style="44" bestFit="1" customWidth="1"/>
    <col min="6916" max="6916" width="12.7109375" style="44" customWidth="1"/>
    <col min="6917" max="6917" width="18.7109375" style="44" bestFit="1" customWidth="1"/>
    <col min="6918" max="6918" width="14.28515625" style="44" customWidth="1"/>
    <col min="6919" max="6919" width="11.7109375" style="44" customWidth="1"/>
    <col min="6920" max="6920" width="12.7109375" style="44" customWidth="1"/>
    <col min="6921" max="6921" width="16.28515625" style="44" customWidth="1"/>
    <col min="6922" max="6922" width="12.5703125" style="44" customWidth="1"/>
    <col min="6923" max="6923" width="17.5703125" style="44" customWidth="1"/>
    <col min="6924" max="6924" width="12" style="44" customWidth="1"/>
    <col min="6925" max="6925" width="8.5703125" style="44"/>
    <col min="6926" max="6926" width="12" style="44" customWidth="1"/>
    <col min="6927" max="6927" width="11.42578125" style="44" customWidth="1"/>
    <col min="6928" max="6929" width="12" style="44" customWidth="1"/>
    <col min="6930" max="7166" width="8.5703125" style="44"/>
    <col min="7167" max="7167" width="13.28515625" style="44" bestFit="1" customWidth="1"/>
    <col min="7168" max="7168" width="16.28515625" style="44" customWidth="1"/>
    <col min="7169" max="7169" width="15.28515625" style="44" customWidth="1"/>
    <col min="7170" max="7170" width="14.42578125" style="44" customWidth="1"/>
    <col min="7171" max="7171" width="14.28515625" style="44" bestFit="1" customWidth="1"/>
    <col min="7172" max="7172" width="12.7109375" style="44" customWidth="1"/>
    <col min="7173" max="7173" width="18.7109375" style="44" bestFit="1" customWidth="1"/>
    <col min="7174" max="7174" width="14.28515625" style="44" customWidth="1"/>
    <col min="7175" max="7175" width="11.7109375" style="44" customWidth="1"/>
    <col min="7176" max="7176" width="12.7109375" style="44" customWidth="1"/>
    <col min="7177" max="7177" width="16.28515625" style="44" customWidth="1"/>
    <col min="7178" max="7178" width="12.5703125" style="44" customWidth="1"/>
    <col min="7179" max="7179" width="17.5703125" style="44" customWidth="1"/>
    <col min="7180" max="7180" width="12" style="44" customWidth="1"/>
    <col min="7181" max="7181" width="8.5703125" style="44"/>
    <col min="7182" max="7182" width="12" style="44" customWidth="1"/>
    <col min="7183" max="7183" width="11.42578125" style="44" customWidth="1"/>
    <col min="7184" max="7185" width="12" style="44" customWidth="1"/>
    <col min="7186" max="7422" width="8.5703125" style="44"/>
    <col min="7423" max="7423" width="13.28515625" style="44" bestFit="1" customWidth="1"/>
    <col min="7424" max="7424" width="16.28515625" style="44" customWidth="1"/>
    <col min="7425" max="7425" width="15.28515625" style="44" customWidth="1"/>
    <col min="7426" max="7426" width="14.42578125" style="44" customWidth="1"/>
    <col min="7427" max="7427" width="14.28515625" style="44" bestFit="1" customWidth="1"/>
    <col min="7428" max="7428" width="12.7109375" style="44" customWidth="1"/>
    <col min="7429" max="7429" width="18.7109375" style="44" bestFit="1" customWidth="1"/>
    <col min="7430" max="7430" width="14.28515625" style="44" customWidth="1"/>
    <col min="7431" max="7431" width="11.7109375" style="44" customWidth="1"/>
    <col min="7432" max="7432" width="12.7109375" style="44" customWidth="1"/>
    <col min="7433" max="7433" width="16.28515625" style="44" customWidth="1"/>
    <col min="7434" max="7434" width="12.5703125" style="44" customWidth="1"/>
    <col min="7435" max="7435" width="17.5703125" style="44" customWidth="1"/>
    <col min="7436" max="7436" width="12" style="44" customWidth="1"/>
    <col min="7437" max="7437" width="8.5703125" style="44"/>
    <col min="7438" max="7438" width="12" style="44" customWidth="1"/>
    <col min="7439" max="7439" width="11.42578125" style="44" customWidth="1"/>
    <col min="7440" max="7441" width="12" style="44" customWidth="1"/>
    <col min="7442" max="7678" width="8.5703125" style="44"/>
    <col min="7679" max="7679" width="13.28515625" style="44" bestFit="1" customWidth="1"/>
    <col min="7680" max="7680" width="16.28515625" style="44" customWidth="1"/>
    <col min="7681" max="7681" width="15.28515625" style="44" customWidth="1"/>
    <col min="7682" max="7682" width="14.42578125" style="44" customWidth="1"/>
    <col min="7683" max="7683" width="14.28515625" style="44" bestFit="1" customWidth="1"/>
    <col min="7684" max="7684" width="12.7109375" style="44" customWidth="1"/>
    <col min="7685" max="7685" width="18.7109375" style="44" bestFit="1" customWidth="1"/>
    <col min="7686" max="7686" width="14.28515625" style="44" customWidth="1"/>
    <col min="7687" max="7687" width="11.7109375" style="44" customWidth="1"/>
    <col min="7688" max="7688" width="12.7109375" style="44" customWidth="1"/>
    <col min="7689" max="7689" width="16.28515625" style="44" customWidth="1"/>
    <col min="7690" max="7690" width="12.5703125" style="44" customWidth="1"/>
    <col min="7691" max="7691" width="17.5703125" style="44" customWidth="1"/>
    <col min="7692" max="7692" width="12" style="44" customWidth="1"/>
    <col min="7693" max="7693" width="8.5703125" style="44"/>
    <col min="7694" max="7694" width="12" style="44" customWidth="1"/>
    <col min="7695" max="7695" width="11.42578125" style="44" customWidth="1"/>
    <col min="7696" max="7697" width="12" style="44" customWidth="1"/>
    <col min="7698" max="7934" width="8.5703125" style="44"/>
    <col min="7935" max="7935" width="13.28515625" style="44" bestFit="1" customWidth="1"/>
    <col min="7936" max="7936" width="16.28515625" style="44" customWidth="1"/>
    <col min="7937" max="7937" width="15.28515625" style="44" customWidth="1"/>
    <col min="7938" max="7938" width="14.42578125" style="44" customWidth="1"/>
    <col min="7939" max="7939" width="14.28515625" style="44" bestFit="1" customWidth="1"/>
    <col min="7940" max="7940" width="12.7109375" style="44" customWidth="1"/>
    <col min="7941" max="7941" width="18.7109375" style="44" bestFit="1" customWidth="1"/>
    <col min="7942" max="7942" width="14.28515625" style="44" customWidth="1"/>
    <col min="7943" max="7943" width="11.7109375" style="44" customWidth="1"/>
    <col min="7944" max="7944" width="12.7109375" style="44" customWidth="1"/>
    <col min="7945" max="7945" width="16.28515625" style="44" customWidth="1"/>
    <col min="7946" max="7946" width="12.5703125" style="44" customWidth="1"/>
    <col min="7947" max="7947" width="17.5703125" style="44" customWidth="1"/>
    <col min="7948" max="7948" width="12" style="44" customWidth="1"/>
    <col min="7949" max="7949" width="8.5703125" style="44"/>
    <col min="7950" max="7950" width="12" style="44" customWidth="1"/>
    <col min="7951" max="7951" width="11.42578125" style="44" customWidth="1"/>
    <col min="7952" max="7953" width="12" style="44" customWidth="1"/>
    <col min="7954" max="8190" width="8.5703125" style="44"/>
    <col min="8191" max="8191" width="13.28515625" style="44" bestFit="1" customWidth="1"/>
    <col min="8192" max="8192" width="16.28515625" style="44" customWidth="1"/>
    <col min="8193" max="8193" width="15.28515625" style="44" customWidth="1"/>
    <col min="8194" max="8194" width="14.42578125" style="44" customWidth="1"/>
    <col min="8195" max="8195" width="14.28515625" style="44" bestFit="1" customWidth="1"/>
    <col min="8196" max="8196" width="12.7109375" style="44" customWidth="1"/>
    <col min="8197" max="8197" width="18.7109375" style="44" bestFit="1" customWidth="1"/>
    <col min="8198" max="8198" width="14.28515625" style="44" customWidth="1"/>
    <col min="8199" max="8199" width="11.7109375" style="44" customWidth="1"/>
    <col min="8200" max="8200" width="12.7109375" style="44" customWidth="1"/>
    <col min="8201" max="8201" width="16.28515625" style="44" customWidth="1"/>
    <col min="8202" max="8202" width="12.5703125" style="44" customWidth="1"/>
    <col min="8203" max="8203" width="17.5703125" style="44" customWidth="1"/>
    <col min="8204" max="8204" width="12" style="44" customWidth="1"/>
    <col min="8205" max="8205" width="8.5703125" style="44"/>
    <col min="8206" max="8206" width="12" style="44" customWidth="1"/>
    <col min="8207" max="8207" width="11.42578125" style="44" customWidth="1"/>
    <col min="8208" max="8209" width="12" style="44" customWidth="1"/>
    <col min="8210" max="8446" width="8.5703125" style="44"/>
    <col min="8447" max="8447" width="13.28515625" style="44" bestFit="1" customWidth="1"/>
    <col min="8448" max="8448" width="16.28515625" style="44" customWidth="1"/>
    <col min="8449" max="8449" width="15.28515625" style="44" customWidth="1"/>
    <col min="8450" max="8450" width="14.42578125" style="44" customWidth="1"/>
    <col min="8451" max="8451" width="14.28515625" style="44" bestFit="1" customWidth="1"/>
    <col min="8452" max="8452" width="12.7109375" style="44" customWidth="1"/>
    <col min="8453" max="8453" width="18.7109375" style="44" bestFit="1" customWidth="1"/>
    <col min="8454" max="8454" width="14.28515625" style="44" customWidth="1"/>
    <col min="8455" max="8455" width="11.7109375" style="44" customWidth="1"/>
    <col min="8456" max="8456" width="12.7109375" style="44" customWidth="1"/>
    <col min="8457" max="8457" width="16.28515625" style="44" customWidth="1"/>
    <col min="8458" max="8458" width="12.5703125" style="44" customWidth="1"/>
    <col min="8459" max="8459" width="17.5703125" style="44" customWidth="1"/>
    <col min="8460" max="8460" width="12" style="44" customWidth="1"/>
    <col min="8461" max="8461" width="8.5703125" style="44"/>
    <col min="8462" max="8462" width="12" style="44" customWidth="1"/>
    <col min="8463" max="8463" width="11.42578125" style="44" customWidth="1"/>
    <col min="8464" max="8465" width="12" style="44" customWidth="1"/>
    <col min="8466" max="8702" width="8.5703125" style="44"/>
    <col min="8703" max="8703" width="13.28515625" style="44" bestFit="1" customWidth="1"/>
    <col min="8704" max="8704" width="16.28515625" style="44" customWidth="1"/>
    <col min="8705" max="8705" width="15.28515625" style="44" customWidth="1"/>
    <col min="8706" max="8706" width="14.42578125" style="44" customWidth="1"/>
    <col min="8707" max="8707" width="14.28515625" style="44" bestFit="1" customWidth="1"/>
    <col min="8708" max="8708" width="12.7109375" style="44" customWidth="1"/>
    <col min="8709" max="8709" width="18.7109375" style="44" bestFit="1" customWidth="1"/>
    <col min="8710" max="8710" width="14.28515625" style="44" customWidth="1"/>
    <col min="8711" max="8711" width="11.7109375" style="44" customWidth="1"/>
    <col min="8712" max="8712" width="12.7109375" style="44" customWidth="1"/>
    <col min="8713" max="8713" width="16.28515625" style="44" customWidth="1"/>
    <col min="8714" max="8714" width="12.5703125" style="44" customWidth="1"/>
    <col min="8715" max="8715" width="17.5703125" style="44" customWidth="1"/>
    <col min="8716" max="8716" width="12" style="44" customWidth="1"/>
    <col min="8717" max="8717" width="8.5703125" style="44"/>
    <col min="8718" max="8718" width="12" style="44" customWidth="1"/>
    <col min="8719" max="8719" width="11.42578125" style="44" customWidth="1"/>
    <col min="8720" max="8721" width="12" style="44" customWidth="1"/>
    <col min="8722" max="8958" width="8.5703125" style="44"/>
    <col min="8959" max="8959" width="13.28515625" style="44" bestFit="1" customWidth="1"/>
    <col min="8960" max="8960" width="16.28515625" style="44" customWidth="1"/>
    <col min="8961" max="8961" width="15.28515625" style="44" customWidth="1"/>
    <col min="8962" max="8962" width="14.42578125" style="44" customWidth="1"/>
    <col min="8963" max="8963" width="14.28515625" style="44" bestFit="1" customWidth="1"/>
    <col min="8964" max="8964" width="12.7109375" style="44" customWidth="1"/>
    <col min="8965" max="8965" width="18.7109375" style="44" bestFit="1" customWidth="1"/>
    <col min="8966" max="8966" width="14.28515625" style="44" customWidth="1"/>
    <col min="8967" max="8967" width="11.7109375" style="44" customWidth="1"/>
    <col min="8968" max="8968" width="12.7109375" style="44" customWidth="1"/>
    <col min="8969" max="8969" width="16.28515625" style="44" customWidth="1"/>
    <col min="8970" max="8970" width="12.5703125" style="44" customWidth="1"/>
    <col min="8971" max="8971" width="17.5703125" style="44" customWidth="1"/>
    <col min="8972" max="8972" width="12" style="44" customWidth="1"/>
    <col min="8973" max="8973" width="8.5703125" style="44"/>
    <col min="8974" max="8974" width="12" style="44" customWidth="1"/>
    <col min="8975" max="8975" width="11.42578125" style="44" customWidth="1"/>
    <col min="8976" max="8977" width="12" style="44" customWidth="1"/>
    <col min="8978" max="9214" width="8.5703125" style="44"/>
    <col min="9215" max="9215" width="13.28515625" style="44" bestFit="1" customWidth="1"/>
    <col min="9216" max="9216" width="16.28515625" style="44" customWidth="1"/>
    <col min="9217" max="9217" width="15.28515625" style="44" customWidth="1"/>
    <col min="9218" max="9218" width="14.42578125" style="44" customWidth="1"/>
    <col min="9219" max="9219" width="14.28515625" style="44" bestFit="1" customWidth="1"/>
    <col min="9220" max="9220" width="12.7109375" style="44" customWidth="1"/>
    <col min="9221" max="9221" width="18.7109375" style="44" bestFit="1" customWidth="1"/>
    <col min="9222" max="9222" width="14.28515625" style="44" customWidth="1"/>
    <col min="9223" max="9223" width="11.7109375" style="44" customWidth="1"/>
    <col min="9224" max="9224" width="12.7109375" style="44" customWidth="1"/>
    <col min="9225" max="9225" width="16.28515625" style="44" customWidth="1"/>
    <col min="9226" max="9226" width="12.5703125" style="44" customWidth="1"/>
    <col min="9227" max="9227" width="17.5703125" style="44" customWidth="1"/>
    <col min="9228" max="9228" width="12" style="44" customWidth="1"/>
    <col min="9229" max="9229" width="8.5703125" style="44"/>
    <col min="9230" max="9230" width="12" style="44" customWidth="1"/>
    <col min="9231" max="9231" width="11.42578125" style="44" customWidth="1"/>
    <col min="9232" max="9233" width="12" style="44" customWidth="1"/>
    <col min="9234" max="9470" width="8.5703125" style="44"/>
    <col min="9471" max="9471" width="13.28515625" style="44" bestFit="1" customWidth="1"/>
    <col min="9472" max="9472" width="16.28515625" style="44" customWidth="1"/>
    <col min="9473" max="9473" width="15.28515625" style="44" customWidth="1"/>
    <col min="9474" max="9474" width="14.42578125" style="44" customWidth="1"/>
    <col min="9475" max="9475" width="14.28515625" style="44" bestFit="1" customWidth="1"/>
    <col min="9476" max="9476" width="12.7109375" style="44" customWidth="1"/>
    <col min="9477" max="9477" width="18.7109375" style="44" bestFit="1" customWidth="1"/>
    <col min="9478" max="9478" width="14.28515625" style="44" customWidth="1"/>
    <col min="9479" max="9479" width="11.7109375" style="44" customWidth="1"/>
    <col min="9480" max="9480" width="12.7109375" style="44" customWidth="1"/>
    <col min="9481" max="9481" width="16.28515625" style="44" customWidth="1"/>
    <col min="9482" max="9482" width="12.5703125" style="44" customWidth="1"/>
    <col min="9483" max="9483" width="17.5703125" style="44" customWidth="1"/>
    <col min="9484" max="9484" width="12" style="44" customWidth="1"/>
    <col min="9485" max="9485" width="8.5703125" style="44"/>
    <col min="9486" max="9486" width="12" style="44" customWidth="1"/>
    <col min="9487" max="9487" width="11.42578125" style="44" customWidth="1"/>
    <col min="9488" max="9489" width="12" style="44" customWidth="1"/>
    <col min="9490" max="9726" width="8.5703125" style="44"/>
    <col min="9727" max="9727" width="13.28515625" style="44" bestFit="1" customWidth="1"/>
    <col min="9728" max="9728" width="16.28515625" style="44" customWidth="1"/>
    <col min="9729" max="9729" width="15.28515625" style="44" customWidth="1"/>
    <col min="9730" max="9730" width="14.42578125" style="44" customWidth="1"/>
    <col min="9731" max="9731" width="14.28515625" style="44" bestFit="1" customWidth="1"/>
    <col min="9732" max="9732" width="12.7109375" style="44" customWidth="1"/>
    <col min="9733" max="9733" width="18.7109375" style="44" bestFit="1" customWidth="1"/>
    <col min="9734" max="9734" width="14.28515625" style="44" customWidth="1"/>
    <col min="9735" max="9735" width="11.7109375" style="44" customWidth="1"/>
    <col min="9736" max="9736" width="12.7109375" style="44" customWidth="1"/>
    <col min="9737" max="9737" width="16.28515625" style="44" customWidth="1"/>
    <col min="9738" max="9738" width="12.5703125" style="44" customWidth="1"/>
    <col min="9739" max="9739" width="17.5703125" style="44" customWidth="1"/>
    <col min="9740" max="9740" width="12" style="44" customWidth="1"/>
    <col min="9741" max="9741" width="8.5703125" style="44"/>
    <col min="9742" max="9742" width="12" style="44" customWidth="1"/>
    <col min="9743" max="9743" width="11.42578125" style="44" customWidth="1"/>
    <col min="9744" max="9745" width="12" style="44" customWidth="1"/>
    <col min="9746" max="9982" width="8.5703125" style="44"/>
    <col min="9983" max="9983" width="13.28515625" style="44" bestFit="1" customWidth="1"/>
    <col min="9984" max="9984" width="16.28515625" style="44" customWidth="1"/>
    <col min="9985" max="9985" width="15.28515625" style="44" customWidth="1"/>
    <col min="9986" max="9986" width="14.42578125" style="44" customWidth="1"/>
    <col min="9987" max="9987" width="14.28515625" style="44" bestFit="1" customWidth="1"/>
    <col min="9988" max="9988" width="12.7109375" style="44" customWidth="1"/>
    <col min="9989" max="9989" width="18.7109375" style="44" bestFit="1" customWidth="1"/>
    <col min="9990" max="9990" width="14.28515625" style="44" customWidth="1"/>
    <col min="9991" max="9991" width="11.7109375" style="44" customWidth="1"/>
    <col min="9992" max="9992" width="12.7109375" style="44" customWidth="1"/>
    <col min="9993" max="9993" width="16.28515625" style="44" customWidth="1"/>
    <col min="9994" max="9994" width="12.5703125" style="44" customWidth="1"/>
    <col min="9995" max="9995" width="17.5703125" style="44" customWidth="1"/>
    <col min="9996" max="9996" width="12" style="44" customWidth="1"/>
    <col min="9997" max="9997" width="8.5703125" style="44"/>
    <col min="9998" max="9998" width="12" style="44" customWidth="1"/>
    <col min="9999" max="9999" width="11.42578125" style="44" customWidth="1"/>
    <col min="10000" max="10001" width="12" style="44" customWidth="1"/>
    <col min="10002" max="10238" width="8.5703125" style="44"/>
    <col min="10239" max="10239" width="13.28515625" style="44" bestFit="1" customWidth="1"/>
    <col min="10240" max="10240" width="16.28515625" style="44" customWidth="1"/>
    <col min="10241" max="10241" width="15.28515625" style="44" customWidth="1"/>
    <col min="10242" max="10242" width="14.42578125" style="44" customWidth="1"/>
    <col min="10243" max="10243" width="14.28515625" style="44" bestFit="1" customWidth="1"/>
    <col min="10244" max="10244" width="12.7109375" style="44" customWidth="1"/>
    <col min="10245" max="10245" width="18.7109375" style="44" bestFit="1" customWidth="1"/>
    <col min="10246" max="10246" width="14.28515625" style="44" customWidth="1"/>
    <col min="10247" max="10247" width="11.7109375" style="44" customWidth="1"/>
    <col min="10248" max="10248" width="12.7109375" style="44" customWidth="1"/>
    <col min="10249" max="10249" width="16.28515625" style="44" customWidth="1"/>
    <col min="10250" max="10250" width="12.5703125" style="44" customWidth="1"/>
    <col min="10251" max="10251" width="17.5703125" style="44" customWidth="1"/>
    <col min="10252" max="10252" width="12" style="44" customWidth="1"/>
    <col min="10253" max="10253" width="8.5703125" style="44"/>
    <col min="10254" max="10254" width="12" style="44" customWidth="1"/>
    <col min="10255" max="10255" width="11.42578125" style="44" customWidth="1"/>
    <col min="10256" max="10257" width="12" style="44" customWidth="1"/>
    <col min="10258" max="10494" width="8.5703125" style="44"/>
    <col min="10495" max="10495" width="13.28515625" style="44" bestFit="1" customWidth="1"/>
    <col min="10496" max="10496" width="16.28515625" style="44" customWidth="1"/>
    <col min="10497" max="10497" width="15.28515625" style="44" customWidth="1"/>
    <col min="10498" max="10498" width="14.42578125" style="44" customWidth="1"/>
    <col min="10499" max="10499" width="14.28515625" style="44" bestFit="1" customWidth="1"/>
    <col min="10500" max="10500" width="12.7109375" style="44" customWidth="1"/>
    <col min="10501" max="10501" width="18.7109375" style="44" bestFit="1" customWidth="1"/>
    <col min="10502" max="10502" width="14.28515625" style="44" customWidth="1"/>
    <col min="10503" max="10503" width="11.7109375" style="44" customWidth="1"/>
    <col min="10504" max="10504" width="12.7109375" style="44" customWidth="1"/>
    <col min="10505" max="10505" width="16.28515625" style="44" customWidth="1"/>
    <col min="10506" max="10506" width="12.5703125" style="44" customWidth="1"/>
    <col min="10507" max="10507" width="17.5703125" style="44" customWidth="1"/>
    <col min="10508" max="10508" width="12" style="44" customWidth="1"/>
    <col min="10509" max="10509" width="8.5703125" style="44"/>
    <col min="10510" max="10510" width="12" style="44" customWidth="1"/>
    <col min="10511" max="10511" width="11.42578125" style="44" customWidth="1"/>
    <col min="10512" max="10513" width="12" style="44" customWidth="1"/>
    <col min="10514" max="10750" width="8.5703125" style="44"/>
    <col min="10751" max="10751" width="13.28515625" style="44" bestFit="1" customWidth="1"/>
    <col min="10752" max="10752" width="16.28515625" style="44" customWidth="1"/>
    <col min="10753" max="10753" width="15.28515625" style="44" customWidth="1"/>
    <col min="10754" max="10754" width="14.42578125" style="44" customWidth="1"/>
    <col min="10755" max="10755" width="14.28515625" style="44" bestFit="1" customWidth="1"/>
    <col min="10756" max="10756" width="12.7109375" style="44" customWidth="1"/>
    <col min="10757" max="10757" width="18.7109375" style="44" bestFit="1" customWidth="1"/>
    <col min="10758" max="10758" width="14.28515625" style="44" customWidth="1"/>
    <col min="10759" max="10759" width="11.7109375" style="44" customWidth="1"/>
    <col min="10760" max="10760" width="12.7109375" style="44" customWidth="1"/>
    <col min="10761" max="10761" width="16.28515625" style="44" customWidth="1"/>
    <col min="10762" max="10762" width="12.5703125" style="44" customWidth="1"/>
    <col min="10763" max="10763" width="17.5703125" style="44" customWidth="1"/>
    <col min="10764" max="10764" width="12" style="44" customWidth="1"/>
    <col min="10765" max="10765" width="8.5703125" style="44"/>
    <col min="10766" max="10766" width="12" style="44" customWidth="1"/>
    <col min="10767" max="10767" width="11.42578125" style="44" customWidth="1"/>
    <col min="10768" max="10769" width="12" style="44" customWidth="1"/>
    <col min="10770" max="11006" width="8.5703125" style="44"/>
    <col min="11007" max="11007" width="13.28515625" style="44" bestFit="1" customWidth="1"/>
    <col min="11008" max="11008" width="16.28515625" style="44" customWidth="1"/>
    <col min="11009" max="11009" width="15.28515625" style="44" customWidth="1"/>
    <col min="11010" max="11010" width="14.42578125" style="44" customWidth="1"/>
    <col min="11011" max="11011" width="14.28515625" style="44" bestFit="1" customWidth="1"/>
    <col min="11012" max="11012" width="12.7109375" style="44" customWidth="1"/>
    <col min="11013" max="11013" width="18.7109375" style="44" bestFit="1" customWidth="1"/>
    <col min="11014" max="11014" width="14.28515625" style="44" customWidth="1"/>
    <col min="11015" max="11015" width="11.7109375" style="44" customWidth="1"/>
    <col min="11016" max="11016" width="12.7109375" style="44" customWidth="1"/>
    <col min="11017" max="11017" width="16.28515625" style="44" customWidth="1"/>
    <col min="11018" max="11018" width="12.5703125" style="44" customWidth="1"/>
    <col min="11019" max="11019" width="17.5703125" style="44" customWidth="1"/>
    <col min="11020" max="11020" width="12" style="44" customWidth="1"/>
    <col min="11021" max="11021" width="8.5703125" style="44"/>
    <col min="11022" max="11022" width="12" style="44" customWidth="1"/>
    <col min="11023" max="11023" width="11.42578125" style="44" customWidth="1"/>
    <col min="11024" max="11025" width="12" style="44" customWidth="1"/>
    <col min="11026" max="11262" width="8.5703125" style="44"/>
    <col min="11263" max="11263" width="13.28515625" style="44" bestFit="1" customWidth="1"/>
    <col min="11264" max="11264" width="16.28515625" style="44" customWidth="1"/>
    <col min="11265" max="11265" width="15.28515625" style="44" customWidth="1"/>
    <col min="11266" max="11266" width="14.42578125" style="44" customWidth="1"/>
    <col min="11267" max="11267" width="14.28515625" style="44" bestFit="1" customWidth="1"/>
    <col min="11268" max="11268" width="12.7109375" style="44" customWidth="1"/>
    <col min="11269" max="11269" width="18.7109375" style="44" bestFit="1" customWidth="1"/>
    <col min="11270" max="11270" width="14.28515625" style="44" customWidth="1"/>
    <col min="11271" max="11271" width="11.7109375" style="44" customWidth="1"/>
    <col min="11272" max="11272" width="12.7109375" style="44" customWidth="1"/>
    <col min="11273" max="11273" width="16.28515625" style="44" customWidth="1"/>
    <col min="11274" max="11274" width="12.5703125" style="44" customWidth="1"/>
    <col min="11275" max="11275" width="17.5703125" style="44" customWidth="1"/>
    <col min="11276" max="11276" width="12" style="44" customWidth="1"/>
    <col min="11277" max="11277" width="8.5703125" style="44"/>
    <col min="11278" max="11278" width="12" style="44" customWidth="1"/>
    <col min="11279" max="11279" width="11.42578125" style="44" customWidth="1"/>
    <col min="11280" max="11281" width="12" style="44" customWidth="1"/>
    <col min="11282" max="11518" width="8.5703125" style="44"/>
    <col min="11519" max="11519" width="13.28515625" style="44" bestFit="1" customWidth="1"/>
    <col min="11520" max="11520" width="16.28515625" style="44" customWidth="1"/>
    <col min="11521" max="11521" width="15.28515625" style="44" customWidth="1"/>
    <col min="11522" max="11522" width="14.42578125" style="44" customWidth="1"/>
    <col min="11523" max="11523" width="14.28515625" style="44" bestFit="1" customWidth="1"/>
    <col min="11524" max="11524" width="12.7109375" style="44" customWidth="1"/>
    <col min="11525" max="11525" width="18.7109375" style="44" bestFit="1" customWidth="1"/>
    <col min="11526" max="11526" width="14.28515625" style="44" customWidth="1"/>
    <col min="11527" max="11527" width="11.7109375" style="44" customWidth="1"/>
    <col min="11528" max="11528" width="12.7109375" style="44" customWidth="1"/>
    <col min="11529" max="11529" width="16.28515625" style="44" customWidth="1"/>
    <col min="11530" max="11530" width="12.5703125" style="44" customWidth="1"/>
    <col min="11531" max="11531" width="17.5703125" style="44" customWidth="1"/>
    <col min="11532" max="11532" width="12" style="44" customWidth="1"/>
    <col min="11533" max="11533" width="8.5703125" style="44"/>
    <col min="11534" max="11534" width="12" style="44" customWidth="1"/>
    <col min="11535" max="11535" width="11.42578125" style="44" customWidth="1"/>
    <col min="11536" max="11537" width="12" style="44" customWidth="1"/>
    <col min="11538" max="11774" width="8.5703125" style="44"/>
    <col min="11775" max="11775" width="13.28515625" style="44" bestFit="1" customWidth="1"/>
    <col min="11776" max="11776" width="16.28515625" style="44" customWidth="1"/>
    <col min="11777" max="11777" width="15.28515625" style="44" customWidth="1"/>
    <col min="11778" max="11778" width="14.42578125" style="44" customWidth="1"/>
    <col min="11779" max="11779" width="14.28515625" style="44" bestFit="1" customWidth="1"/>
    <col min="11780" max="11780" width="12.7109375" style="44" customWidth="1"/>
    <col min="11781" max="11781" width="18.7109375" style="44" bestFit="1" customWidth="1"/>
    <col min="11782" max="11782" width="14.28515625" style="44" customWidth="1"/>
    <col min="11783" max="11783" width="11.7109375" style="44" customWidth="1"/>
    <col min="11784" max="11784" width="12.7109375" style="44" customWidth="1"/>
    <col min="11785" max="11785" width="16.28515625" style="44" customWidth="1"/>
    <col min="11786" max="11786" width="12.5703125" style="44" customWidth="1"/>
    <col min="11787" max="11787" width="17.5703125" style="44" customWidth="1"/>
    <col min="11788" max="11788" width="12" style="44" customWidth="1"/>
    <col min="11789" max="11789" width="8.5703125" style="44"/>
    <col min="11790" max="11790" width="12" style="44" customWidth="1"/>
    <col min="11791" max="11791" width="11.42578125" style="44" customWidth="1"/>
    <col min="11792" max="11793" width="12" style="44" customWidth="1"/>
    <col min="11794" max="12030" width="8.5703125" style="44"/>
    <col min="12031" max="12031" width="13.28515625" style="44" bestFit="1" customWidth="1"/>
    <col min="12032" max="12032" width="16.28515625" style="44" customWidth="1"/>
    <col min="12033" max="12033" width="15.28515625" style="44" customWidth="1"/>
    <col min="12034" max="12034" width="14.42578125" style="44" customWidth="1"/>
    <col min="12035" max="12035" width="14.28515625" style="44" bestFit="1" customWidth="1"/>
    <col min="12036" max="12036" width="12.7109375" style="44" customWidth="1"/>
    <col min="12037" max="12037" width="18.7109375" style="44" bestFit="1" customWidth="1"/>
    <col min="12038" max="12038" width="14.28515625" style="44" customWidth="1"/>
    <col min="12039" max="12039" width="11.7109375" style="44" customWidth="1"/>
    <col min="12040" max="12040" width="12.7109375" style="44" customWidth="1"/>
    <col min="12041" max="12041" width="16.28515625" style="44" customWidth="1"/>
    <col min="12042" max="12042" width="12.5703125" style="44" customWidth="1"/>
    <col min="12043" max="12043" width="17.5703125" style="44" customWidth="1"/>
    <col min="12044" max="12044" width="12" style="44" customWidth="1"/>
    <col min="12045" max="12045" width="8.5703125" style="44"/>
    <col min="12046" max="12046" width="12" style="44" customWidth="1"/>
    <col min="12047" max="12047" width="11.42578125" style="44" customWidth="1"/>
    <col min="12048" max="12049" width="12" style="44" customWidth="1"/>
    <col min="12050" max="12286" width="8.5703125" style="44"/>
    <col min="12287" max="12287" width="13.28515625" style="44" bestFit="1" customWidth="1"/>
    <col min="12288" max="12288" width="16.28515625" style="44" customWidth="1"/>
    <col min="12289" max="12289" width="15.28515625" style="44" customWidth="1"/>
    <col min="12290" max="12290" width="14.42578125" style="44" customWidth="1"/>
    <col min="12291" max="12291" width="14.28515625" style="44" bestFit="1" customWidth="1"/>
    <col min="12292" max="12292" width="12.7109375" style="44" customWidth="1"/>
    <col min="12293" max="12293" width="18.7109375" style="44" bestFit="1" customWidth="1"/>
    <col min="12294" max="12294" width="14.28515625" style="44" customWidth="1"/>
    <col min="12295" max="12295" width="11.7109375" style="44" customWidth="1"/>
    <col min="12296" max="12296" width="12.7109375" style="44" customWidth="1"/>
    <col min="12297" max="12297" width="16.28515625" style="44" customWidth="1"/>
    <col min="12298" max="12298" width="12.5703125" style="44" customWidth="1"/>
    <col min="12299" max="12299" width="17.5703125" style="44" customWidth="1"/>
    <col min="12300" max="12300" width="12" style="44" customWidth="1"/>
    <col min="12301" max="12301" width="8.5703125" style="44"/>
    <col min="12302" max="12302" width="12" style="44" customWidth="1"/>
    <col min="12303" max="12303" width="11.42578125" style="44" customWidth="1"/>
    <col min="12304" max="12305" width="12" style="44" customWidth="1"/>
    <col min="12306" max="12542" width="8.5703125" style="44"/>
    <col min="12543" max="12543" width="13.28515625" style="44" bestFit="1" customWidth="1"/>
    <col min="12544" max="12544" width="16.28515625" style="44" customWidth="1"/>
    <col min="12545" max="12545" width="15.28515625" style="44" customWidth="1"/>
    <col min="12546" max="12546" width="14.42578125" style="44" customWidth="1"/>
    <col min="12547" max="12547" width="14.28515625" style="44" bestFit="1" customWidth="1"/>
    <col min="12548" max="12548" width="12.7109375" style="44" customWidth="1"/>
    <col min="12549" max="12549" width="18.7109375" style="44" bestFit="1" customWidth="1"/>
    <col min="12550" max="12550" width="14.28515625" style="44" customWidth="1"/>
    <col min="12551" max="12551" width="11.7109375" style="44" customWidth="1"/>
    <col min="12552" max="12552" width="12.7109375" style="44" customWidth="1"/>
    <col min="12553" max="12553" width="16.28515625" style="44" customWidth="1"/>
    <col min="12554" max="12554" width="12.5703125" style="44" customWidth="1"/>
    <col min="12555" max="12555" width="17.5703125" style="44" customWidth="1"/>
    <col min="12556" max="12556" width="12" style="44" customWidth="1"/>
    <col min="12557" max="12557" width="8.5703125" style="44"/>
    <col min="12558" max="12558" width="12" style="44" customWidth="1"/>
    <col min="12559" max="12559" width="11.42578125" style="44" customWidth="1"/>
    <col min="12560" max="12561" width="12" style="44" customWidth="1"/>
    <col min="12562" max="12798" width="8.5703125" style="44"/>
    <col min="12799" max="12799" width="13.28515625" style="44" bestFit="1" customWidth="1"/>
    <col min="12800" max="12800" width="16.28515625" style="44" customWidth="1"/>
    <col min="12801" max="12801" width="15.28515625" style="44" customWidth="1"/>
    <col min="12802" max="12802" width="14.42578125" style="44" customWidth="1"/>
    <col min="12803" max="12803" width="14.28515625" style="44" bestFit="1" customWidth="1"/>
    <col min="12804" max="12804" width="12.7109375" style="44" customWidth="1"/>
    <col min="12805" max="12805" width="18.7109375" style="44" bestFit="1" customWidth="1"/>
    <col min="12806" max="12806" width="14.28515625" style="44" customWidth="1"/>
    <col min="12807" max="12807" width="11.7109375" style="44" customWidth="1"/>
    <col min="12808" max="12808" width="12.7109375" style="44" customWidth="1"/>
    <col min="12809" max="12809" width="16.28515625" style="44" customWidth="1"/>
    <col min="12810" max="12810" width="12.5703125" style="44" customWidth="1"/>
    <col min="12811" max="12811" width="17.5703125" style="44" customWidth="1"/>
    <col min="12812" max="12812" width="12" style="44" customWidth="1"/>
    <col min="12813" max="12813" width="8.5703125" style="44"/>
    <col min="12814" max="12814" width="12" style="44" customWidth="1"/>
    <col min="12815" max="12815" width="11.42578125" style="44" customWidth="1"/>
    <col min="12816" max="12817" width="12" style="44" customWidth="1"/>
    <col min="12818" max="13054" width="8.5703125" style="44"/>
    <col min="13055" max="13055" width="13.28515625" style="44" bestFit="1" customWidth="1"/>
    <col min="13056" max="13056" width="16.28515625" style="44" customWidth="1"/>
    <col min="13057" max="13057" width="15.28515625" style="44" customWidth="1"/>
    <col min="13058" max="13058" width="14.42578125" style="44" customWidth="1"/>
    <col min="13059" max="13059" width="14.28515625" style="44" bestFit="1" customWidth="1"/>
    <col min="13060" max="13060" width="12.7109375" style="44" customWidth="1"/>
    <col min="13061" max="13061" width="18.7109375" style="44" bestFit="1" customWidth="1"/>
    <col min="13062" max="13062" width="14.28515625" style="44" customWidth="1"/>
    <col min="13063" max="13063" width="11.7109375" style="44" customWidth="1"/>
    <col min="13064" max="13064" width="12.7109375" style="44" customWidth="1"/>
    <col min="13065" max="13065" width="16.28515625" style="44" customWidth="1"/>
    <col min="13066" max="13066" width="12.5703125" style="44" customWidth="1"/>
    <col min="13067" max="13067" width="17.5703125" style="44" customWidth="1"/>
    <col min="13068" max="13068" width="12" style="44" customWidth="1"/>
    <col min="13069" max="13069" width="8.5703125" style="44"/>
    <col min="13070" max="13070" width="12" style="44" customWidth="1"/>
    <col min="13071" max="13071" width="11.42578125" style="44" customWidth="1"/>
    <col min="13072" max="13073" width="12" style="44" customWidth="1"/>
    <col min="13074" max="13310" width="8.5703125" style="44"/>
    <col min="13311" max="13311" width="13.28515625" style="44" bestFit="1" customWidth="1"/>
    <col min="13312" max="13312" width="16.28515625" style="44" customWidth="1"/>
    <col min="13313" max="13313" width="15.28515625" style="44" customWidth="1"/>
    <col min="13314" max="13314" width="14.42578125" style="44" customWidth="1"/>
    <col min="13315" max="13315" width="14.28515625" style="44" bestFit="1" customWidth="1"/>
    <col min="13316" max="13316" width="12.7109375" style="44" customWidth="1"/>
    <col min="13317" max="13317" width="18.7109375" style="44" bestFit="1" customWidth="1"/>
    <col min="13318" max="13318" width="14.28515625" style="44" customWidth="1"/>
    <col min="13319" max="13319" width="11.7109375" style="44" customWidth="1"/>
    <col min="13320" max="13320" width="12.7109375" style="44" customWidth="1"/>
    <col min="13321" max="13321" width="16.28515625" style="44" customWidth="1"/>
    <col min="13322" max="13322" width="12.5703125" style="44" customWidth="1"/>
    <col min="13323" max="13323" width="17.5703125" style="44" customWidth="1"/>
    <col min="13324" max="13324" width="12" style="44" customWidth="1"/>
    <col min="13325" max="13325" width="8.5703125" style="44"/>
    <col min="13326" max="13326" width="12" style="44" customWidth="1"/>
    <col min="13327" max="13327" width="11.42578125" style="44" customWidth="1"/>
    <col min="13328" max="13329" width="12" style="44" customWidth="1"/>
    <col min="13330" max="13566" width="8.5703125" style="44"/>
    <col min="13567" max="13567" width="13.28515625" style="44" bestFit="1" customWidth="1"/>
    <col min="13568" max="13568" width="16.28515625" style="44" customWidth="1"/>
    <col min="13569" max="13569" width="15.28515625" style="44" customWidth="1"/>
    <col min="13570" max="13570" width="14.42578125" style="44" customWidth="1"/>
    <col min="13571" max="13571" width="14.28515625" style="44" bestFit="1" customWidth="1"/>
    <col min="13572" max="13572" width="12.7109375" style="44" customWidth="1"/>
    <col min="13573" max="13573" width="18.7109375" style="44" bestFit="1" customWidth="1"/>
    <col min="13574" max="13574" width="14.28515625" style="44" customWidth="1"/>
    <col min="13575" max="13575" width="11.7109375" style="44" customWidth="1"/>
    <col min="13576" max="13576" width="12.7109375" style="44" customWidth="1"/>
    <col min="13577" max="13577" width="16.28515625" style="44" customWidth="1"/>
    <col min="13578" max="13578" width="12.5703125" style="44" customWidth="1"/>
    <col min="13579" max="13579" width="17.5703125" style="44" customWidth="1"/>
    <col min="13580" max="13580" width="12" style="44" customWidth="1"/>
    <col min="13581" max="13581" width="8.5703125" style="44"/>
    <col min="13582" max="13582" width="12" style="44" customWidth="1"/>
    <col min="13583" max="13583" width="11.42578125" style="44" customWidth="1"/>
    <col min="13584" max="13585" width="12" style="44" customWidth="1"/>
    <col min="13586" max="13822" width="8.5703125" style="44"/>
    <col min="13823" max="13823" width="13.28515625" style="44" bestFit="1" customWidth="1"/>
    <col min="13824" max="13824" width="16.28515625" style="44" customWidth="1"/>
    <col min="13825" max="13825" width="15.28515625" style="44" customWidth="1"/>
    <col min="13826" max="13826" width="14.42578125" style="44" customWidth="1"/>
    <col min="13827" max="13827" width="14.28515625" style="44" bestFit="1" customWidth="1"/>
    <col min="13828" max="13828" width="12.7109375" style="44" customWidth="1"/>
    <col min="13829" max="13829" width="18.7109375" style="44" bestFit="1" customWidth="1"/>
    <col min="13830" max="13830" width="14.28515625" style="44" customWidth="1"/>
    <col min="13831" max="13831" width="11.7109375" style="44" customWidth="1"/>
    <col min="13832" max="13832" width="12.7109375" style="44" customWidth="1"/>
    <col min="13833" max="13833" width="16.28515625" style="44" customWidth="1"/>
    <col min="13834" max="13834" width="12.5703125" style="44" customWidth="1"/>
    <col min="13835" max="13835" width="17.5703125" style="44" customWidth="1"/>
    <col min="13836" max="13836" width="12" style="44" customWidth="1"/>
    <col min="13837" max="13837" width="8.5703125" style="44"/>
    <col min="13838" max="13838" width="12" style="44" customWidth="1"/>
    <col min="13839" max="13839" width="11.42578125" style="44" customWidth="1"/>
    <col min="13840" max="13841" width="12" style="44" customWidth="1"/>
    <col min="13842" max="14078" width="8.5703125" style="44"/>
    <col min="14079" max="14079" width="13.28515625" style="44" bestFit="1" customWidth="1"/>
    <col min="14080" max="14080" width="16.28515625" style="44" customWidth="1"/>
    <col min="14081" max="14081" width="15.28515625" style="44" customWidth="1"/>
    <col min="14082" max="14082" width="14.42578125" style="44" customWidth="1"/>
    <col min="14083" max="14083" width="14.28515625" style="44" bestFit="1" customWidth="1"/>
    <col min="14084" max="14084" width="12.7109375" style="44" customWidth="1"/>
    <col min="14085" max="14085" width="18.7109375" style="44" bestFit="1" customWidth="1"/>
    <col min="14086" max="14086" width="14.28515625" style="44" customWidth="1"/>
    <col min="14087" max="14087" width="11.7109375" style="44" customWidth="1"/>
    <col min="14088" max="14088" width="12.7109375" style="44" customWidth="1"/>
    <col min="14089" max="14089" width="16.28515625" style="44" customWidth="1"/>
    <col min="14090" max="14090" width="12.5703125" style="44" customWidth="1"/>
    <col min="14091" max="14091" width="17.5703125" style="44" customWidth="1"/>
    <col min="14092" max="14092" width="12" style="44" customWidth="1"/>
    <col min="14093" max="14093" width="8.5703125" style="44"/>
    <col min="14094" max="14094" width="12" style="44" customWidth="1"/>
    <col min="14095" max="14095" width="11.42578125" style="44" customWidth="1"/>
    <col min="14096" max="14097" width="12" style="44" customWidth="1"/>
    <col min="14098" max="14334" width="8.5703125" style="44"/>
    <col min="14335" max="14335" width="13.28515625" style="44" bestFit="1" customWidth="1"/>
    <col min="14336" max="14336" width="16.28515625" style="44" customWidth="1"/>
    <col min="14337" max="14337" width="15.28515625" style="44" customWidth="1"/>
    <col min="14338" max="14338" width="14.42578125" style="44" customWidth="1"/>
    <col min="14339" max="14339" width="14.28515625" style="44" bestFit="1" customWidth="1"/>
    <col min="14340" max="14340" width="12.7109375" style="44" customWidth="1"/>
    <col min="14341" max="14341" width="18.7109375" style="44" bestFit="1" customWidth="1"/>
    <col min="14342" max="14342" width="14.28515625" style="44" customWidth="1"/>
    <col min="14343" max="14343" width="11.7109375" style="44" customWidth="1"/>
    <col min="14344" max="14344" width="12.7109375" style="44" customWidth="1"/>
    <col min="14345" max="14345" width="16.28515625" style="44" customWidth="1"/>
    <col min="14346" max="14346" width="12.5703125" style="44" customWidth="1"/>
    <col min="14347" max="14347" width="17.5703125" style="44" customWidth="1"/>
    <col min="14348" max="14348" width="12" style="44" customWidth="1"/>
    <col min="14349" max="14349" width="8.5703125" style="44"/>
    <col min="14350" max="14350" width="12" style="44" customWidth="1"/>
    <col min="14351" max="14351" width="11.42578125" style="44" customWidth="1"/>
    <col min="14352" max="14353" width="12" style="44" customWidth="1"/>
    <col min="14354" max="14590" width="8.5703125" style="44"/>
    <col min="14591" max="14591" width="13.28515625" style="44" bestFit="1" customWidth="1"/>
    <col min="14592" max="14592" width="16.28515625" style="44" customWidth="1"/>
    <col min="14593" max="14593" width="15.28515625" style="44" customWidth="1"/>
    <col min="14594" max="14594" width="14.42578125" style="44" customWidth="1"/>
    <col min="14595" max="14595" width="14.28515625" style="44" bestFit="1" customWidth="1"/>
    <col min="14596" max="14596" width="12.7109375" style="44" customWidth="1"/>
    <col min="14597" max="14597" width="18.7109375" style="44" bestFit="1" customWidth="1"/>
    <col min="14598" max="14598" width="14.28515625" style="44" customWidth="1"/>
    <col min="14599" max="14599" width="11.7109375" style="44" customWidth="1"/>
    <col min="14600" max="14600" width="12.7109375" style="44" customWidth="1"/>
    <col min="14601" max="14601" width="16.28515625" style="44" customWidth="1"/>
    <col min="14602" max="14602" width="12.5703125" style="44" customWidth="1"/>
    <col min="14603" max="14603" width="17.5703125" style="44" customWidth="1"/>
    <col min="14604" max="14604" width="12" style="44" customWidth="1"/>
    <col min="14605" max="14605" width="8.5703125" style="44"/>
    <col min="14606" max="14606" width="12" style="44" customWidth="1"/>
    <col min="14607" max="14607" width="11.42578125" style="44" customWidth="1"/>
    <col min="14608" max="14609" width="12" style="44" customWidth="1"/>
    <col min="14610" max="14846" width="8.5703125" style="44"/>
    <col min="14847" max="14847" width="13.28515625" style="44" bestFit="1" customWidth="1"/>
    <col min="14848" max="14848" width="16.28515625" style="44" customWidth="1"/>
    <col min="14849" max="14849" width="15.28515625" style="44" customWidth="1"/>
    <col min="14850" max="14850" width="14.42578125" style="44" customWidth="1"/>
    <col min="14851" max="14851" width="14.28515625" style="44" bestFit="1" customWidth="1"/>
    <col min="14852" max="14852" width="12.7109375" style="44" customWidth="1"/>
    <col min="14853" max="14853" width="18.7109375" style="44" bestFit="1" customWidth="1"/>
    <col min="14854" max="14854" width="14.28515625" style="44" customWidth="1"/>
    <col min="14855" max="14855" width="11.7109375" style="44" customWidth="1"/>
    <col min="14856" max="14856" width="12.7109375" style="44" customWidth="1"/>
    <col min="14857" max="14857" width="16.28515625" style="44" customWidth="1"/>
    <col min="14858" max="14858" width="12.5703125" style="44" customWidth="1"/>
    <col min="14859" max="14859" width="17.5703125" style="44" customWidth="1"/>
    <col min="14860" max="14860" width="12" style="44" customWidth="1"/>
    <col min="14861" max="14861" width="8.5703125" style="44"/>
    <col min="14862" max="14862" width="12" style="44" customWidth="1"/>
    <col min="14863" max="14863" width="11.42578125" style="44" customWidth="1"/>
    <col min="14864" max="14865" width="12" style="44" customWidth="1"/>
    <col min="14866" max="15102" width="8.5703125" style="44"/>
    <col min="15103" max="15103" width="13.28515625" style="44" bestFit="1" customWidth="1"/>
    <col min="15104" max="15104" width="16.28515625" style="44" customWidth="1"/>
    <col min="15105" max="15105" width="15.28515625" style="44" customWidth="1"/>
    <col min="15106" max="15106" width="14.42578125" style="44" customWidth="1"/>
    <col min="15107" max="15107" width="14.28515625" style="44" bestFit="1" customWidth="1"/>
    <col min="15108" max="15108" width="12.7109375" style="44" customWidth="1"/>
    <col min="15109" max="15109" width="18.7109375" style="44" bestFit="1" customWidth="1"/>
    <col min="15110" max="15110" width="14.28515625" style="44" customWidth="1"/>
    <col min="15111" max="15111" width="11.7109375" style="44" customWidth="1"/>
    <col min="15112" max="15112" width="12.7109375" style="44" customWidth="1"/>
    <col min="15113" max="15113" width="16.28515625" style="44" customWidth="1"/>
    <col min="15114" max="15114" width="12.5703125" style="44" customWidth="1"/>
    <col min="15115" max="15115" width="17.5703125" style="44" customWidth="1"/>
    <col min="15116" max="15116" width="12" style="44" customWidth="1"/>
    <col min="15117" max="15117" width="8.5703125" style="44"/>
    <col min="15118" max="15118" width="12" style="44" customWidth="1"/>
    <col min="15119" max="15119" width="11.42578125" style="44" customWidth="1"/>
    <col min="15120" max="15121" width="12" style="44" customWidth="1"/>
    <col min="15122" max="15358" width="8.5703125" style="44"/>
    <col min="15359" max="15359" width="13.28515625" style="44" bestFit="1" customWidth="1"/>
    <col min="15360" max="15360" width="16.28515625" style="44" customWidth="1"/>
    <col min="15361" max="15361" width="15.28515625" style="44" customWidth="1"/>
    <col min="15362" max="15362" width="14.42578125" style="44" customWidth="1"/>
    <col min="15363" max="15363" width="14.28515625" style="44" bestFit="1" customWidth="1"/>
    <col min="15364" max="15364" width="12.7109375" style="44" customWidth="1"/>
    <col min="15365" max="15365" width="18.7109375" style="44" bestFit="1" customWidth="1"/>
    <col min="15366" max="15366" width="14.28515625" style="44" customWidth="1"/>
    <col min="15367" max="15367" width="11.7109375" style="44" customWidth="1"/>
    <col min="15368" max="15368" width="12.7109375" style="44" customWidth="1"/>
    <col min="15369" max="15369" width="16.28515625" style="44" customWidth="1"/>
    <col min="15370" max="15370" width="12.5703125" style="44" customWidth="1"/>
    <col min="15371" max="15371" width="17.5703125" style="44" customWidth="1"/>
    <col min="15372" max="15372" width="12" style="44" customWidth="1"/>
    <col min="15373" max="15373" width="8.5703125" style="44"/>
    <col min="15374" max="15374" width="12" style="44" customWidth="1"/>
    <col min="15375" max="15375" width="11.42578125" style="44" customWidth="1"/>
    <col min="15376" max="15377" width="12" style="44" customWidth="1"/>
    <col min="15378" max="15614" width="8.5703125" style="44"/>
    <col min="15615" max="15615" width="13.28515625" style="44" bestFit="1" customWidth="1"/>
    <col min="15616" max="15616" width="16.28515625" style="44" customWidth="1"/>
    <col min="15617" max="15617" width="15.28515625" style="44" customWidth="1"/>
    <col min="15618" max="15618" width="14.42578125" style="44" customWidth="1"/>
    <col min="15619" max="15619" width="14.28515625" style="44" bestFit="1" customWidth="1"/>
    <col min="15620" max="15620" width="12.7109375" style="44" customWidth="1"/>
    <col min="15621" max="15621" width="18.7109375" style="44" bestFit="1" customWidth="1"/>
    <col min="15622" max="15622" width="14.28515625" style="44" customWidth="1"/>
    <col min="15623" max="15623" width="11.7109375" style="44" customWidth="1"/>
    <col min="15624" max="15624" width="12.7109375" style="44" customWidth="1"/>
    <col min="15625" max="15625" width="16.28515625" style="44" customWidth="1"/>
    <col min="15626" max="15626" width="12.5703125" style="44" customWidth="1"/>
    <col min="15627" max="15627" width="17.5703125" style="44" customWidth="1"/>
    <col min="15628" max="15628" width="12" style="44" customWidth="1"/>
    <col min="15629" max="15629" width="8.5703125" style="44"/>
    <col min="15630" max="15630" width="12" style="44" customWidth="1"/>
    <col min="15631" max="15631" width="11.42578125" style="44" customWidth="1"/>
    <col min="15632" max="15633" width="12" style="44" customWidth="1"/>
    <col min="15634" max="15870" width="8.5703125" style="44"/>
    <col min="15871" max="15871" width="13.28515625" style="44" bestFit="1" customWidth="1"/>
    <col min="15872" max="15872" width="16.28515625" style="44" customWidth="1"/>
    <col min="15873" max="15873" width="15.28515625" style="44" customWidth="1"/>
    <col min="15874" max="15874" width="14.42578125" style="44" customWidth="1"/>
    <col min="15875" max="15875" width="14.28515625" style="44" bestFit="1" customWidth="1"/>
    <col min="15876" max="15876" width="12.7109375" style="44" customWidth="1"/>
    <col min="15877" max="15877" width="18.7109375" style="44" bestFit="1" customWidth="1"/>
    <col min="15878" max="15878" width="14.28515625" style="44" customWidth="1"/>
    <col min="15879" max="15879" width="11.7109375" style="44" customWidth="1"/>
    <col min="15880" max="15880" width="12.7109375" style="44" customWidth="1"/>
    <col min="15881" max="15881" width="16.28515625" style="44" customWidth="1"/>
    <col min="15882" max="15882" width="12.5703125" style="44" customWidth="1"/>
    <col min="15883" max="15883" width="17.5703125" style="44" customWidth="1"/>
    <col min="15884" max="15884" width="12" style="44" customWidth="1"/>
    <col min="15885" max="15885" width="8.5703125" style="44"/>
    <col min="15886" max="15886" width="12" style="44" customWidth="1"/>
    <col min="15887" max="15887" width="11.42578125" style="44" customWidth="1"/>
    <col min="15888" max="15889" width="12" style="44" customWidth="1"/>
    <col min="15890" max="16126" width="8.5703125" style="44"/>
    <col min="16127" max="16127" width="13.28515625" style="44" bestFit="1" customWidth="1"/>
    <col min="16128" max="16128" width="16.28515625" style="44" customWidth="1"/>
    <col min="16129" max="16129" width="15.28515625" style="44" customWidth="1"/>
    <col min="16130" max="16130" width="14.42578125" style="44" customWidth="1"/>
    <col min="16131" max="16131" width="14.28515625" style="44" bestFit="1" customWidth="1"/>
    <col min="16132" max="16132" width="12.7109375" style="44" customWidth="1"/>
    <col min="16133" max="16133" width="18.7109375" style="44" bestFit="1" customWidth="1"/>
    <col min="16134" max="16134" width="14.28515625" style="44" customWidth="1"/>
    <col min="16135" max="16135" width="11.7109375" style="44" customWidth="1"/>
    <col min="16136" max="16136" width="12.7109375" style="44" customWidth="1"/>
    <col min="16137" max="16137" width="16.28515625" style="44" customWidth="1"/>
    <col min="16138" max="16138" width="12.5703125" style="44" customWidth="1"/>
    <col min="16139" max="16139" width="17.5703125" style="44" customWidth="1"/>
    <col min="16140" max="16140" width="12" style="44" customWidth="1"/>
    <col min="16141" max="16141" width="8.5703125" style="44"/>
    <col min="16142" max="16142" width="12" style="44" customWidth="1"/>
    <col min="16143" max="16143" width="11.42578125" style="44" customWidth="1"/>
    <col min="16144" max="16145" width="12" style="44" customWidth="1"/>
    <col min="16146" max="16384" width="8.5703125" style="44"/>
  </cols>
  <sheetData>
    <row r="1" spans="1:14" ht="14.25" customHeight="1" x14ac:dyDescent="0.3">
      <c r="A1" s="512" t="s">
        <v>0</v>
      </c>
      <c r="B1" s="513"/>
      <c r="C1" s="513"/>
      <c r="D1" s="85"/>
      <c r="E1" s="86"/>
      <c r="F1" s="87"/>
      <c r="H1" s="483" t="s">
        <v>1</v>
      </c>
      <c r="I1" s="484"/>
      <c r="J1" s="484"/>
      <c r="K1" s="485"/>
    </row>
    <row r="2" spans="1:14" ht="12.75" customHeight="1" x14ac:dyDescent="0.3">
      <c r="A2" s="514" t="s">
        <v>2</v>
      </c>
      <c r="B2" s="515"/>
      <c r="C2" s="515"/>
      <c r="D2" s="88"/>
      <c r="E2" s="89"/>
      <c r="F2" s="90"/>
      <c r="H2" s="486" t="s">
        <v>289</v>
      </c>
      <c r="I2" s="487"/>
      <c r="J2" s="487"/>
      <c r="K2" s="488"/>
    </row>
    <row r="3" spans="1:14" ht="19.5" customHeight="1" thickBot="1" x14ac:dyDescent="0.35">
      <c r="A3" s="516" t="s">
        <v>3</v>
      </c>
      <c r="B3" s="517" t="s">
        <v>4</v>
      </c>
      <c r="C3" s="517" t="s">
        <v>4</v>
      </c>
      <c r="D3" s="91"/>
      <c r="E3" s="92"/>
      <c r="F3" s="93"/>
      <c r="H3" s="489"/>
      <c r="I3" s="490"/>
      <c r="J3" s="490"/>
      <c r="K3" s="491"/>
    </row>
    <row r="4" spans="1:14" ht="16.5" customHeight="1" x14ac:dyDescent="0.3">
      <c r="A4" s="56"/>
      <c r="B4" s="56"/>
      <c r="C4" s="56"/>
      <c r="D4" s="56"/>
      <c r="E4" s="56"/>
      <c r="F4" s="56"/>
      <c r="G4" s="56"/>
      <c r="H4" s="56"/>
      <c r="I4" s="56"/>
      <c r="J4" s="56"/>
      <c r="K4" s="58"/>
    </row>
    <row r="5" spans="1:14" ht="19.5" customHeight="1" x14ac:dyDescent="0.3">
      <c r="A5" s="537" t="s">
        <v>211</v>
      </c>
      <c r="B5" s="538"/>
      <c r="C5" s="538"/>
      <c r="D5" s="538"/>
      <c r="E5" s="538"/>
      <c r="F5" s="538"/>
      <c r="G5" s="538"/>
      <c r="H5" s="538"/>
      <c r="I5" s="538"/>
      <c r="J5" s="538"/>
      <c r="K5" s="538"/>
    </row>
    <row r="6" spans="1:14" ht="72.75" customHeight="1" x14ac:dyDescent="0.3">
      <c r="A6" s="492" t="s">
        <v>5</v>
      </c>
      <c r="B6" s="59" t="s">
        <v>6</v>
      </c>
      <c r="C6" s="59" t="s">
        <v>204</v>
      </c>
      <c r="D6" s="424" t="s">
        <v>160</v>
      </c>
      <c r="E6" s="64"/>
      <c r="F6" s="59"/>
      <c r="G6" s="59" t="s">
        <v>25</v>
      </c>
      <c r="H6" s="59" t="s">
        <v>80</v>
      </c>
      <c r="I6" s="94" t="s">
        <v>26</v>
      </c>
      <c r="J6" s="96" t="s">
        <v>37</v>
      </c>
      <c r="K6" s="96" t="s">
        <v>38</v>
      </c>
    </row>
    <row r="7" spans="1:14" ht="18" customHeight="1" x14ac:dyDescent="0.3">
      <c r="A7" s="492"/>
      <c r="B7" s="61" t="s">
        <v>77</v>
      </c>
      <c r="C7" s="62">
        <v>63807.87</v>
      </c>
      <c r="D7" s="362">
        <f>49.08*13</f>
        <v>638.04</v>
      </c>
      <c r="E7" s="64"/>
      <c r="F7" s="363"/>
      <c r="G7" s="65">
        <f>+C7+D7</f>
        <v>64445.91</v>
      </c>
      <c r="H7" s="66">
        <f>G7*38.38%</f>
        <v>24734.340258000004</v>
      </c>
      <c r="I7" s="67">
        <f>+ROUND(+G7+H7,2)</f>
        <v>89180.25</v>
      </c>
      <c r="J7" s="97"/>
      <c r="K7" s="107">
        <f>+ROUND(I7*J7,2)</f>
        <v>0</v>
      </c>
    </row>
    <row r="8" spans="1:14" ht="18" customHeight="1" x14ac:dyDescent="0.3">
      <c r="A8" s="492"/>
      <c r="B8" s="61" t="s">
        <v>8</v>
      </c>
      <c r="C8" s="62">
        <v>50005.77</v>
      </c>
      <c r="D8" s="425">
        <f>38.47*13</f>
        <v>500.11</v>
      </c>
      <c r="E8" s="64"/>
      <c r="F8" s="363"/>
      <c r="G8" s="65">
        <f>+C8+D8</f>
        <v>50505.88</v>
      </c>
      <c r="H8" s="66">
        <f>G8*38.38%</f>
        <v>19384.156744</v>
      </c>
      <c r="I8" s="67">
        <f>+ROUND(+G8+H8,2)</f>
        <v>69890.039999999994</v>
      </c>
      <c r="J8" s="97"/>
      <c r="K8" s="107">
        <f>+ROUND(I8*J8,2)</f>
        <v>0</v>
      </c>
      <c r="L8" s="99"/>
      <c r="N8" s="52"/>
    </row>
    <row r="9" spans="1:14" ht="14.25" customHeight="1" x14ac:dyDescent="0.3">
      <c r="A9" s="71"/>
      <c r="B9" s="72"/>
      <c r="C9" s="108"/>
      <c r="D9" s="108"/>
      <c r="E9" s="108"/>
      <c r="F9" s="108"/>
      <c r="G9" s="108"/>
      <c r="H9" s="108"/>
      <c r="I9" s="108"/>
      <c r="J9" s="109"/>
      <c r="K9" s="108"/>
      <c r="L9" s="99"/>
      <c r="M9" s="52"/>
      <c r="N9" s="52"/>
    </row>
    <row r="10" spans="1:14" ht="82.5" customHeight="1" x14ac:dyDescent="0.3">
      <c r="A10" s="492" t="s">
        <v>9</v>
      </c>
      <c r="B10" s="74"/>
      <c r="C10" s="59" t="s">
        <v>134</v>
      </c>
      <c r="D10" s="59" t="s">
        <v>160</v>
      </c>
      <c r="E10" s="59" t="s">
        <v>27</v>
      </c>
      <c r="F10" s="59" t="s">
        <v>28</v>
      </c>
      <c r="G10" s="59" t="s">
        <v>10</v>
      </c>
      <c r="H10" s="59" t="s">
        <v>29</v>
      </c>
      <c r="I10" s="360" t="s">
        <v>26</v>
      </c>
      <c r="J10" s="96" t="s">
        <v>37</v>
      </c>
      <c r="K10" s="96" t="s">
        <v>38</v>
      </c>
      <c r="N10" s="52"/>
    </row>
    <row r="11" spans="1:14" ht="15.75" customHeight="1" x14ac:dyDescent="0.3">
      <c r="A11" s="492"/>
      <c r="B11" s="235" t="s">
        <v>168</v>
      </c>
      <c r="C11" s="365">
        <f>34634.49/12*13</f>
        <v>37520.697500000002</v>
      </c>
      <c r="D11" s="365">
        <f>28.86*13</f>
        <v>375.18</v>
      </c>
      <c r="E11" s="365"/>
      <c r="F11" s="365"/>
      <c r="G11" s="365">
        <f>+C11+D11+E11+F11</f>
        <v>37895.877500000002</v>
      </c>
      <c r="H11" s="365">
        <f>+(C11+D11+E11)*38.38%+(F11*32.7%)</f>
        <v>14544.437784500002</v>
      </c>
      <c r="I11" s="364" t="str">
        <f>+IF(E11&lt;&gt;0,+ROUND(+G11+H11,2),"0")</f>
        <v>0</v>
      </c>
      <c r="J11" s="95"/>
      <c r="K11" s="107">
        <f>+ROUND(I11*J11,2)</f>
        <v>0</v>
      </c>
    </row>
    <row r="12" spans="1:14" x14ac:dyDescent="0.3">
      <c r="A12" s="492"/>
      <c r="B12" s="72"/>
      <c r="C12" s="73"/>
      <c r="D12" s="73"/>
      <c r="E12" s="73"/>
      <c r="F12" s="73"/>
      <c r="G12" s="73"/>
      <c r="H12" s="73"/>
      <c r="I12" s="108"/>
      <c r="J12" s="109"/>
      <c r="K12" s="108"/>
    </row>
    <row r="13" spans="1:14" ht="75" x14ac:dyDescent="0.3">
      <c r="A13" s="492"/>
      <c r="B13" s="74"/>
      <c r="C13" s="59" t="s">
        <v>134</v>
      </c>
      <c r="D13" s="59" t="s">
        <v>160</v>
      </c>
      <c r="E13" s="59" t="s">
        <v>269</v>
      </c>
      <c r="F13" s="59"/>
      <c r="G13" s="59" t="s">
        <v>32</v>
      </c>
      <c r="H13" s="59" t="s">
        <v>173</v>
      </c>
      <c r="I13" s="360" t="s">
        <v>26</v>
      </c>
      <c r="J13" s="96" t="s">
        <v>37</v>
      </c>
      <c r="K13" s="96" t="s">
        <v>38</v>
      </c>
    </row>
    <row r="14" spans="1:14" ht="28.5" customHeight="1" x14ac:dyDescent="0.3">
      <c r="A14" s="492"/>
      <c r="B14" s="235" t="s">
        <v>11</v>
      </c>
      <c r="C14" s="62">
        <f>ROUND(25363.13/12*13,2)</f>
        <v>27476.720000000001</v>
      </c>
      <c r="D14" s="361">
        <f>21.14*13</f>
        <v>274.82</v>
      </c>
      <c r="E14" s="361"/>
      <c r="F14" s="75"/>
      <c r="G14" s="361">
        <f>+F14+D14+C14+E14</f>
        <v>27751.54</v>
      </c>
      <c r="H14" s="66">
        <f>G14*38.38%</f>
        <v>10651.041052</v>
      </c>
      <c r="I14" s="364">
        <f>+ROUND(+G14+H14,2)</f>
        <v>38402.58</v>
      </c>
      <c r="J14" s="97">
        <v>1</v>
      </c>
      <c r="K14" s="107">
        <f>+ROUND(I14*J14,2)</f>
        <v>38402.58</v>
      </c>
    </row>
    <row r="15" spans="1:14" ht="24" customHeight="1" x14ac:dyDescent="0.3">
      <c r="A15" s="492"/>
      <c r="B15" s="235" t="s">
        <v>12</v>
      </c>
      <c r="C15" s="62">
        <f>+ROUND(20884.37/12*13,2)</f>
        <v>22624.73</v>
      </c>
      <c r="D15" s="361">
        <f>17.4*13</f>
        <v>226.2</v>
      </c>
      <c r="E15" s="361"/>
      <c r="F15" s="75"/>
      <c r="G15" s="361">
        <f>+F15+D15+C15+E15</f>
        <v>22850.93</v>
      </c>
      <c r="H15" s="66">
        <f>G15*38.38%</f>
        <v>8770.1869340000012</v>
      </c>
      <c r="I15" s="364">
        <f>+ROUND(+G15+H15,2)</f>
        <v>31621.119999999999</v>
      </c>
      <c r="J15" s="97">
        <v>7</v>
      </c>
      <c r="K15" s="107">
        <f>+ROUND(I15*J15,2)</f>
        <v>221347.84</v>
      </c>
    </row>
    <row r="16" spans="1:14" ht="27.75" customHeight="1" x14ac:dyDescent="0.3">
      <c r="A16" s="492"/>
      <c r="B16" s="235" t="s">
        <v>13</v>
      </c>
      <c r="C16" s="62">
        <f>+ROUND(19847.64/12*13,2)</f>
        <v>21501.61</v>
      </c>
      <c r="D16" s="361">
        <f>16.54*13</f>
        <v>215.01999999999998</v>
      </c>
      <c r="E16" s="361"/>
      <c r="F16" s="75"/>
      <c r="G16" s="361">
        <f>+F16+D16+C16+E16</f>
        <v>21716.63</v>
      </c>
      <c r="H16" s="66">
        <f>G16*38.38%</f>
        <v>8334.8425940000016</v>
      </c>
      <c r="I16" s="364">
        <f>+ROUND(+G16+H16,2)</f>
        <v>30051.47</v>
      </c>
      <c r="J16" s="97">
        <v>5</v>
      </c>
      <c r="K16" s="107">
        <f>+ROUND(I16*J16,2)</f>
        <v>150257.35</v>
      </c>
    </row>
    <row r="17" spans="1:11" customFormat="1" ht="37.5" customHeight="1" x14ac:dyDescent="0.35">
      <c r="A17" s="44"/>
      <c r="B17" s="45"/>
      <c r="C17" s="114"/>
      <c r="D17" s="115"/>
      <c r="E17" s="115"/>
      <c r="F17" s="114"/>
      <c r="G17" s="116" t="s">
        <v>15</v>
      </c>
      <c r="H17" s="117" t="s">
        <v>176</v>
      </c>
      <c r="I17" s="118"/>
      <c r="J17" s="119">
        <f>+J7</f>
        <v>0</v>
      </c>
      <c r="K17" s="120">
        <f>+K7</f>
        <v>0</v>
      </c>
    </row>
    <row r="18" spans="1:11" customFormat="1" ht="37.5" customHeight="1" x14ac:dyDescent="0.35">
      <c r="A18" s="44"/>
      <c r="B18" s="100"/>
      <c r="C18" s="100"/>
      <c r="D18" s="45"/>
      <c r="E18" s="45"/>
      <c r="F18" s="100"/>
      <c r="G18" s="116" t="s">
        <v>15</v>
      </c>
      <c r="H18" s="121" t="s">
        <v>177</v>
      </c>
      <c r="I18" s="64"/>
      <c r="J18" s="122">
        <f>+SUM(J8:J16)</f>
        <v>13</v>
      </c>
      <c r="K18" s="107">
        <f>+SUM(K8:K16)</f>
        <v>410007.77</v>
      </c>
    </row>
    <row r="19" spans="1:11" customFormat="1" ht="37.5" customHeight="1" x14ac:dyDescent="0.3">
      <c r="A19" s="44"/>
      <c r="B19" s="100"/>
      <c r="C19" s="100"/>
      <c r="D19" s="100"/>
      <c r="E19" s="100"/>
      <c r="F19" s="100"/>
      <c r="G19" s="100"/>
      <c r="H19" s="35" t="s">
        <v>18</v>
      </c>
      <c r="I19" s="35"/>
      <c r="J19" s="101">
        <f>+SUM(J7:J16)</f>
        <v>13</v>
      </c>
      <c r="K19" s="98">
        <f>+SUM(K7:K16)</f>
        <v>410007.77</v>
      </c>
    </row>
    <row r="21" spans="1:11" ht="142.9" customHeight="1" x14ac:dyDescent="0.3">
      <c r="H21" s="518" t="s">
        <v>169</v>
      </c>
      <c r="I21" s="518"/>
      <c r="J21" s="518"/>
      <c r="K21" s="375" t="s">
        <v>175</v>
      </c>
    </row>
    <row r="22" spans="1:11" x14ac:dyDescent="0.3">
      <c r="H22" s="526" t="s">
        <v>170</v>
      </c>
      <c r="I22" s="527"/>
      <c r="J22" s="528"/>
      <c r="K22" s="121"/>
    </row>
    <row r="23" spans="1:11" x14ac:dyDescent="0.3">
      <c r="H23" s="529" t="s">
        <v>171</v>
      </c>
      <c r="I23" s="529"/>
      <c r="J23" s="529"/>
      <c r="K23" s="64"/>
    </row>
    <row r="24" spans="1:11" x14ac:dyDescent="0.3">
      <c r="I24" s="509"/>
      <c r="J24" s="509"/>
    </row>
    <row r="25" spans="1:11" ht="40.5" customHeight="1" x14ac:dyDescent="0.3">
      <c r="H25" s="511" t="s">
        <v>181</v>
      </c>
      <c r="I25" s="511"/>
      <c r="J25" s="511"/>
      <c r="K25" s="377" t="s">
        <v>172</v>
      </c>
    </row>
    <row r="26" spans="1:11" ht="33" customHeight="1" x14ac:dyDescent="0.3">
      <c r="H26" s="510" t="s">
        <v>182</v>
      </c>
      <c r="I26" s="510"/>
      <c r="J26" s="510"/>
      <c r="K26" s="376">
        <f>+K17-K22</f>
        <v>0</v>
      </c>
    </row>
    <row r="27" spans="1:11" ht="36.75" customHeight="1" x14ac:dyDescent="0.3">
      <c r="H27" s="510" t="s">
        <v>183</v>
      </c>
      <c r="I27" s="510"/>
      <c r="J27" s="510"/>
      <c r="K27" s="129">
        <f>+K18-K23</f>
        <v>410007.77</v>
      </c>
    </row>
    <row r="29" spans="1:11" ht="19.5" thickBot="1" x14ac:dyDescent="0.35"/>
    <row r="30" spans="1:11" ht="19.5" thickBot="1" x14ac:dyDescent="0.35">
      <c r="A30" s="523" t="s">
        <v>48</v>
      </c>
      <c r="B30" s="524"/>
      <c r="C30" s="524"/>
      <c r="D30" s="524"/>
      <c r="E30" s="524"/>
      <c r="F30" s="524"/>
      <c r="G30" s="524"/>
      <c r="H30" s="524"/>
      <c r="I30" s="524"/>
      <c r="J30" s="524"/>
      <c r="K30" s="525"/>
    </row>
    <row r="31" spans="1:11" ht="55.5" customHeight="1" x14ac:dyDescent="0.3">
      <c r="A31" s="519" t="s">
        <v>81</v>
      </c>
      <c r="B31" s="520"/>
      <c r="C31" s="520"/>
      <c r="D31" s="520"/>
      <c r="E31" s="520"/>
      <c r="F31" s="520"/>
      <c r="G31" s="520"/>
      <c r="H31" s="520"/>
      <c r="I31" s="520"/>
      <c r="J31" s="520"/>
      <c r="K31" s="521"/>
    </row>
    <row r="32" spans="1:11" ht="95.65" customHeight="1" x14ac:dyDescent="0.3">
      <c r="A32" s="505" t="s">
        <v>82</v>
      </c>
      <c r="B32" s="505"/>
      <c r="C32" s="505"/>
      <c r="D32" s="505"/>
      <c r="E32" s="505"/>
      <c r="F32" s="505"/>
      <c r="G32" s="505"/>
      <c r="H32" s="505"/>
      <c r="I32" s="505"/>
      <c r="J32" s="505"/>
      <c r="K32" s="505"/>
    </row>
    <row r="34" ht="85.5" customHeight="1" x14ac:dyDescent="0.3"/>
  </sheetData>
  <sheetProtection selectLockedCells="1" selectUnlockedCells="1"/>
  <mergeCells count="18">
    <mergeCell ref="A6:A8"/>
    <mergeCell ref="A30:K30"/>
    <mergeCell ref="A31:K31"/>
    <mergeCell ref="A10:A16"/>
    <mergeCell ref="H21:J21"/>
    <mergeCell ref="H22:J22"/>
    <mergeCell ref="H23:J23"/>
    <mergeCell ref="A1:C1"/>
    <mergeCell ref="A2:C2"/>
    <mergeCell ref="A3:C3"/>
    <mergeCell ref="A5:K5"/>
    <mergeCell ref="H1:K1"/>
    <mergeCell ref="H2:K3"/>
    <mergeCell ref="I24:J24"/>
    <mergeCell ref="H25:J25"/>
    <mergeCell ref="H26:J26"/>
    <mergeCell ref="H27:J27"/>
    <mergeCell ref="A32:K32"/>
  </mergeCells>
  <pageMargins left="0.45" right="0.47013888888888888" top="0.62013888888888891" bottom="0.47013888888888888" header="0.51180555555555551" footer="0.51180555555555551"/>
  <pageSetup paperSize="9" scale="48" firstPageNumber="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633B4-F18B-4D85-8927-E235F695ACDE}">
  <sheetPr>
    <tabColor theme="7"/>
    <pageSetUpPr fitToPage="1"/>
  </sheetPr>
  <dimension ref="A1:N32"/>
  <sheetViews>
    <sheetView showGridLines="0" zoomScale="70" zoomScaleNormal="70" workbookViewId="0">
      <selection activeCell="J8" sqref="J8"/>
    </sheetView>
  </sheetViews>
  <sheetFormatPr defaultColWidth="8.5703125" defaultRowHeight="18.75" x14ac:dyDescent="0.3"/>
  <cols>
    <col min="1" max="1" width="8.5703125" style="44" customWidth="1"/>
    <col min="2" max="2" width="13.28515625" style="44" bestFit="1" customWidth="1"/>
    <col min="3" max="3" width="16.28515625" style="44" customWidth="1"/>
    <col min="4" max="4" width="22" style="44" customWidth="1"/>
    <col min="5" max="5" width="16.85546875" style="44" customWidth="1"/>
    <col min="6" max="6" width="14.28515625" style="44" bestFit="1" customWidth="1"/>
    <col min="7" max="7" width="19.5703125" style="44" customWidth="1"/>
    <col min="8" max="8" width="19" style="44" customWidth="1"/>
    <col min="9" max="9" width="18.5703125" style="44" customWidth="1"/>
    <col min="10" max="10" width="16.28515625" style="44" customWidth="1"/>
    <col min="11" max="11" width="31.28515625" style="44" customWidth="1"/>
    <col min="12" max="12" width="12" style="44" customWidth="1"/>
    <col min="13" max="13" width="8.5703125" style="44"/>
    <col min="14" max="14" width="12" style="44" customWidth="1"/>
    <col min="15" max="15" width="11.42578125" style="44" customWidth="1"/>
    <col min="16" max="17" width="12" style="44" customWidth="1"/>
    <col min="18" max="254" width="8.5703125" style="44"/>
    <col min="255" max="255" width="13.28515625" style="44" bestFit="1" customWidth="1"/>
    <col min="256" max="256" width="16.28515625" style="44" customWidth="1"/>
    <col min="257" max="257" width="15.28515625" style="44" customWidth="1"/>
    <col min="258" max="258" width="14.42578125" style="44" customWidth="1"/>
    <col min="259" max="259" width="14.28515625" style="44" bestFit="1" customWidth="1"/>
    <col min="260" max="260" width="12.7109375" style="44" customWidth="1"/>
    <col min="261" max="261" width="19" style="44" customWidth="1"/>
    <col min="262" max="262" width="13" style="44" customWidth="1"/>
    <col min="263" max="263" width="11.7109375" style="44" customWidth="1"/>
    <col min="264" max="264" width="12.7109375" style="44" customWidth="1"/>
    <col min="265" max="265" width="16.28515625" style="44" customWidth="1"/>
    <col min="266" max="266" width="12.5703125" style="44" customWidth="1"/>
    <col min="267" max="267" width="17.5703125" style="44" customWidth="1"/>
    <col min="268" max="268" width="12" style="44" customWidth="1"/>
    <col min="269" max="269" width="8.5703125" style="44"/>
    <col min="270" max="270" width="12" style="44" customWidth="1"/>
    <col min="271" max="271" width="11.42578125" style="44" customWidth="1"/>
    <col min="272" max="273" width="12" style="44" customWidth="1"/>
    <col min="274" max="510" width="8.5703125" style="44"/>
    <col min="511" max="511" width="13.28515625" style="44" bestFit="1" customWidth="1"/>
    <col min="512" max="512" width="16.28515625" style="44" customWidth="1"/>
    <col min="513" max="513" width="15.28515625" style="44" customWidth="1"/>
    <col min="514" max="514" width="14.42578125" style="44" customWidth="1"/>
    <col min="515" max="515" width="14.28515625" style="44" bestFit="1" customWidth="1"/>
    <col min="516" max="516" width="12.7109375" style="44" customWidth="1"/>
    <col min="517" max="517" width="19" style="44" customWidth="1"/>
    <col min="518" max="518" width="13" style="44" customWidth="1"/>
    <col min="519" max="519" width="11.7109375" style="44" customWidth="1"/>
    <col min="520" max="520" width="12.7109375" style="44" customWidth="1"/>
    <col min="521" max="521" width="16.28515625" style="44" customWidth="1"/>
    <col min="522" max="522" width="12.5703125" style="44" customWidth="1"/>
    <col min="523" max="523" width="17.5703125" style="44" customWidth="1"/>
    <col min="524" max="524" width="12" style="44" customWidth="1"/>
    <col min="525" max="525" width="8.5703125" style="44"/>
    <col min="526" max="526" width="12" style="44" customWidth="1"/>
    <col min="527" max="527" width="11.42578125" style="44" customWidth="1"/>
    <col min="528" max="529" width="12" style="44" customWidth="1"/>
    <col min="530" max="766" width="8.5703125" style="44"/>
    <col min="767" max="767" width="13.28515625" style="44" bestFit="1" customWidth="1"/>
    <col min="768" max="768" width="16.28515625" style="44" customWidth="1"/>
    <col min="769" max="769" width="15.28515625" style="44" customWidth="1"/>
    <col min="770" max="770" width="14.42578125" style="44" customWidth="1"/>
    <col min="771" max="771" width="14.28515625" style="44" bestFit="1" customWidth="1"/>
    <col min="772" max="772" width="12.7109375" style="44" customWidth="1"/>
    <col min="773" max="773" width="19" style="44" customWidth="1"/>
    <col min="774" max="774" width="13" style="44" customWidth="1"/>
    <col min="775" max="775" width="11.7109375" style="44" customWidth="1"/>
    <col min="776" max="776" width="12.7109375" style="44" customWidth="1"/>
    <col min="777" max="777" width="16.28515625" style="44" customWidth="1"/>
    <col min="778" max="778" width="12.5703125" style="44" customWidth="1"/>
    <col min="779" max="779" width="17.5703125" style="44" customWidth="1"/>
    <col min="780" max="780" width="12" style="44" customWidth="1"/>
    <col min="781" max="781" width="8.5703125" style="44"/>
    <col min="782" max="782" width="12" style="44" customWidth="1"/>
    <col min="783" max="783" width="11.42578125" style="44" customWidth="1"/>
    <col min="784" max="785" width="12" style="44" customWidth="1"/>
    <col min="786" max="1022" width="8.5703125" style="44"/>
    <col min="1023" max="1023" width="13.28515625" style="44" bestFit="1" customWidth="1"/>
    <col min="1024" max="1024" width="16.28515625" style="44" customWidth="1"/>
    <col min="1025" max="1025" width="15.28515625" style="44" customWidth="1"/>
    <col min="1026" max="1026" width="14.42578125" style="44" customWidth="1"/>
    <col min="1027" max="1027" width="14.28515625" style="44" bestFit="1" customWidth="1"/>
    <col min="1028" max="1028" width="12.7109375" style="44" customWidth="1"/>
    <col min="1029" max="1029" width="19" style="44" customWidth="1"/>
    <col min="1030" max="1030" width="13" style="44" customWidth="1"/>
    <col min="1031" max="1031" width="11.7109375" style="44" customWidth="1"/>
    <col min="1032" max="1032" width="12.7109375" style="44" customWidth="1"/>
    <col min="1033" max="1033" width="16.28515625" style="44" customWidth="1"/>
    <col min="1034" max="1034" width="12.5703125" style="44" customWidth="1"/>
    <col min="1035" max="1035" width="17.5703125" style="44" customWidth="1"/>
    <col min="1036" max="1036" width="12" style="44" customWidth="1"/>
    <col min="1037" max="1037" width="8.5703125" style="44"/>
    <col min="1038" max="1038" width="12" style="44" customWidth="1"/>
    <col min="1039" max="1039" width="11.42578125" style="44" customWidth="1"/>
    <col min="1040" max="1041" width="12" style="44" customWidth="1"/>
    <col min="1042" max="1278" width="8.5703125" style="44"/>
    <col min="1279" max="1279" width="13.28515625" style="44" bestFit="1" customWidth="1"/>
    <col min="1280" max="1280" width="16.28515625" style="44" customWidth="1"/>
    <col min="1281" max="1281" width="15.28515625" style="44" customWidth="1"/>
    <col min="1282" max="1282" width="14.42578125" style="44" customWidth="1"/>
    <col min="1283" max="1283" width="14.28515625" style="44" bestFit="1" customWidth="1"/>
    <col min="1284" max="1284" width="12.7109375" style="44" customWidth="1"/>
    <col min="1285" max="1285" width="19" style="44" customWidth="1"/>
    <col min="1286" max="1286" width="13" style="44" customWidth="1"/>
    <col min="1287" max="1287" width="11.7109375" style="44" customWidth="1"/>
    <col min="1288" max="1288" width="12.7109375" style="44" customWidth="1"/>
    <col min="1289" max="1289" width="16.28515625" style="44" customWidth="1"/>
    <col min="1290" max="1290" width="12.5703125" style="44" customWidth="1"/>
    <col min="1291" max="1291" width="17.5703125" style="44" customWidth="1"/>
    <col min="1292" max="1292" width="12" style="44" customWidth="1"/>
    <col min="1293" max="1293" width="8.5703125" style="44"/>
    <col min="1294" max="1294" width="12" style="44" customWidth="1"/>
    <col min="1295" max="1295" width="11.42578125" style="44" customWidth="1"/>
    <col min="1296" max="1297" width="12" style="44" customWidth="1"/>
    <col min="1298" max="1534" width="8.5703125" style="44"/>
    <col min="1535" max="1535" width="13.28515625" style="44" bestFit="1" customWidth="1"/>
    <col min="1536" max="1536" width="16.28515625" style="44" customWidth="1"/>
    <col min="1537" max="1537" width="15.28515625" style="44" customWidth="1"/>
    <col min="1538" max="1538" width="14.42578125" style="44" customWidth="1"/>
    <col min="1539" max="1539" width="14.28515625" style="44" bestFit="1" customWidth="1"/>
    <col min="1540" max="1540" width="12.7109375" style="44" customWidth="1"/>
    <col min="1541" max="1541" width="19" style="44" customWidth="1"/>
    <col min="1542" max="1542" width="13" style="44" customWidth="1"/>
    <col min="1543" max="1543" width="11.7109375" style="44" customWidth="1"/>
    <col min="1544" max="1544" width="12.7109375" style="44" customWidth="1"/>
    <col min="1545" max="1545" width="16.28515625" style="44" customWidth="1"/>
    <col min="1546" max="1546" width="12.5703125" style="44" customWidth="1"/>
    <col min="1547" max="1547" width="17.5703125" style="44" customWidth="1"/>
    <col min="1548" max="1548" width="12" style="44" customWidth="1"/>
    <col min="1549" max="1549" width="8.5703125" style="44"/>
    <col min="1550" max="1550" width="12" style="44" customWidth="1"/>
    <col min="1551" max="1551" width="11.42578125" style="44" customWidth="1"/>
    <col min="1552" max="1553" width="12" style="44" customWidth="1"/>
    <col min="1554" max="1790" width="8.5703125" style="44"/>
    <col min="1791" max="1791" width="13.28515625" style="44" bestFit="1" customWidth="1"/>
    <col min="1792" max="1792" width="16.28515625" style="44" customWidth="1"/>
    <col min="1793" max="1793" width="15.28515625" style="44" customWidth="1"/>
    <col min="1794" max="1794" width="14.42578125" style="44" customWidth="1"/>
    <col min="1795" max="1795" width="14.28515625" style="44" bestFit="1" customWidth="1"/>
    <col min="1796" max="1796" width="12.7109375" style="44" customWidth="1"/>
    <col min="1797" max="1797" width="19" style="44" customWidth="1"/>
    <col min="1798" max="1798" width="13" style="44" customWidth="1"/>
    <col min="1799" max="1799" width="11.7109375" style="44" customWidth="1"/>
    <col min="1800" max="1800" width="12.7109375" style="44" customWidth="1"/>
    <col min="1801" max="1801" width="16.28515625" style="44" customWidth="1"/>
    <col min="1802" max="1802" width="12.5703125" style="44" customWidth="1"/>
    <col min="1803" max="1803" width="17.5703125" style="44" customWidth="1"/>
    <col min="1804" max="1804" width="12" style="44" customWidth="1"/>
    <col min="1805" max="1805" width="8.5703125" style="44"/>
    <col min="1806" max="1806" width="12" style="44" customWidth="1"/>
    <col min="1807" max="1807" width="11.42578125" style="44" customWidth="1"/>
    <col min="1808" max="1809" width="12" style="44" customWidth="1"/>
    <col min="1810" max="2046" width="8.5703125" style="44"/>
    <col min="2047" max="2047" width="13.28515625" style="44" bestFit="1" customWidth="1"/>
    <col min="2048" max="2048" width="16.28515625" style="44" customWidth="1"/>
    <col min="2049" max="2049" width="15.28515625" style="44" customWidth="1"/>
    <col min="2050" max="2050" width="14.42578125" style="44" customWidth="1"/>
    <col min="2051" max="2051" width="14.28515625" style="44" bestFit="1" customWidth="1"/>
    <col min="2052" max="2052" width="12.7109375" style="44" customWidth="1"/>
    <col min="2053" max="2053" width="19" style="44" customWidth="1"/>
    <col min="2054" max="2054" width="13" style="44" customWidth="1"/>
    <col min="2055" max="2055" width="11.7109375" style="44" customWidth="1"/>
    <col min="2056" max="2056" width="12.7109375" style="44" customWidth="1"/>
    <col min="2057" max="2057" width="16.28515625" style="44" customWidth="1"/>
    <col min="2058" max="2058" width="12.5703125" style="44" customWidth="1"/>
    <col min="2059" max="2059" width="17.5703125" style="44" customWidth="1"/>
    <col min="2060" max="2060" width="12" style="44" customWidth="1"/>
    <col min="2061" max="2061" width="8.5703125" style="44"/>
    <col min="2062" max="2062" width="12" style="44" customWidth="1"/>
    <col min="2063" max="2063" width="11.42578125" style="44" customWidth="1"/>
    <col min="2064" max="2065" width="12" style="44" customWidth="1"/>
    <col min="2066" max="2302" width="8.5703125" style="44"/>
    <col min="2303" max="2303" width="13.28515625" style="44" bestFit="1" customWidth="1"/>
    <col min="2304" max="2304" width="16.28515625" style="44" customWidth="1"/>
    <col min="2305" max="2305" width="15.28515625" style="44" customWidth="1"/>
    <col min="2306" max="2306" width="14.42578125" style="44" customWidth="1"/>
    <col min="2307" max="2307" width="14.28515625" style="44" bestFit="1" customWidth="1"/>
    <col min="2308" max="2308" width="12.7109375" style="44" customWidth="1"/>
    <col min="2309" max="2309" width="19" style="44" customWidth="1"/>
    <col min="2310" max="2310" width="13" style="44" customWidth="1"/>
    <col min="2311" max="2311" width="11.7109375" style="44" customWidth="1"/>
    <col min="2312" max="2312" width="12.7109375" style="44" customWidth="1"/>
    <col min="2313" max="2313" width="16.28515625" style="44" customWidth="1"/>
    <col min="2314" max="2314" width="12.5703125" style="44" customWidth="1"/>
    <col min="2315" max="2315" width="17.5703125" style="44" customWidth="1"/>
    <col min="2316" max="2316" width="12" style="44" customWidth="1"/>
    <col min="2317" max="2317" width="8.5703125" style="44"/>
    <col min="2318" max="2318" width="12" style="44" customWidth="1"/>
    <col min="2319" max="2319" width="11.42578125" style="44" customWidth="1"/>
    <col min="2320" max="2321" width="12" style="44" customWidth="1"/>
    <col min="2322" max="2558" width="8.5703125" style="44"/>
    <col min="2559" max="2559" width="13.28515625" style="44" bestFit="1" customWidth="1"/>
    <col min="2560" max="2560" width="16.28515625" style="44" customWidth="1"/>
    <col min="2561" max="2561" width="15.28515625" style="44" customWidth="1"/>
    <col min="2562" max="2562" width="14.42578125" style="44" customWidth="1"/>
    <col min="2563" max="2563" width="14.28515625" style="44" bestFit="1" customWidth="1"/>
    <col min="2564" max="2564" width="12.7109375" style="44" customWidth="1"/>
    <col min="2565" max="2565" width="19" style="44" customWidth="1"/>
    <col min="2566" max="2566" width="13" style="44" customWidth="1"/>
    <col min="2567" max="2567" width="11.7109375" style="44" customWidth="1"/>
    <col min="2568" max="2568" width="12.7109375" style="44" customWidth="1"/>
    <col min="2569" max="2569" width="16.28515625" style="44" customWidth="1"/>
    <col min="2570" max="2570" width="12.5703125" style="44" customWidth="1"/>
    <col min="2571" max="2571" width="17.5703125" style="44" customWidth="1"/>
    <col min="2572" max="2572" width="12" style="44" customWidth="1"/>
    <col min="2573" max="2573" width="8.5703125" style="44"/>
    <col min="2574" max="2574" width="12" style="44" customWidth="1"/>
    <col min="2575" max="2575" width="11.42578125" style="44" customWidth="1"/>
    <col min="2576" max="2577" width="12" style="44" customWidth="1"/>
    <col min="2578" max="2814" width="8.5703125" style="44"/>
    <col min="2815" max="2815" width="13.28515625" style="44" bestFit="1" customWidth="1"/>
    <col min="2816" max="2816" width="16.28515625" style="44" customWidth="1"/>
    <col min="2817" max="2817" width="15.28515625" style="44" customWidth="1"/>
    <col min="2818" max="2818" width="14.42578125" style="44" customWidth="1"/>
    <col min="2819" max="2819" width="14.28515625" style="44" bestFit="1" customWidth="1"/>
    <col min="2820" max="2820" width="12.7109375" style="44" customWidth="1"/>
    <col min="2821" max="2821" width="19" style="44" customWidth="1"/>
    <col min="2822" max="2822" width="13" style="44" customWidth="1"/>
    <col min="2823" max="2823" width="11.7109375" style="44" customWidth="1"/>
    <col min="2824" max="2824" width="12.7109375" style="44" customWidth="1"/>
    <col min="2825" max="2825" width="16.28515625" style="44" customWidth="1"/>
    <col min="2826" max="2826" width="12.5703125" style="44" customWidth="1"/>
    <col min="2827" max="2827" width="17.5703125" style="44" customWidth="1"/>
    <col min="2828" max="2828" width="12" style="44" customWidth="1"/>
    <col min="2829" max="2829" width="8.5703125" style="44"/>
    <col min="2830" max="2830" width="12" style="44" customWidth="1"/>
    <col min="2831" max="2831" width="11.42578125" style="44" customWidth="1"/>
    <col min="2832" max="2833" width="12" style="44" customWidth="1"/>
    <col min="2834" max="3070" width="8.5703125" style="44"/>
    <col min="3071" max="3071" width="13.28515625" style="44" bestFit="1" customWidth="1"/>
    <col min="3072" max="3072" width="16.28515625" style="44" customWidth="1"/>
    <col min="3073" max="3073" width="15.28515625" style="44" customWidth="1"/>
    <col min="3074" max="3074" width="14.42578125" style="44" customWidth="1"/>
    <col min="3075" max="3075" width="14.28515625" style="44" bestFit="1" customWidth="1"/>
    <col min="3076" max="3076" width="12.7109375" style="44" customWidth="1"/>
    <col min="3077" max="3077" width="19" style="44" customWidth="1"/>
    <col min="3078" max="3078" width="13" style="44" customWidth="1"/>
    <col min="3079" max="3079" width="11.7109375" style="44" customWidth="1"/>
    <col min="3080" max="3080" width="12.7109375" style="44" customWidth="1"/>
    <col min="3081" max="3081" width="16.28515625" style="44" customWidth="1"/>
    <col min="3082" max="3082" width="12.5703125" style="44" customWidth="1"/>
    <col min="3083" max="3083" width="17.5703125" style="44" customWidth="1"/>
    <col min="3084" max="3084" width="12" style="44" customWidth="1"/>
    <col min="3085" max="3085" width="8.5703125" style="44"/>
    <col min="3086" max="3086" width="12" style="44" customWidth="1"/>
    <col min="3087" max="3087" width="11.42578125" style="44" customWidth="1"/>
    <col min="3088" max="3089" width="12" style="44" customWidth="1"/>
    <col min="3090" max="3326" width="8.5703125" style="44"/>
    <col min="3327" max="3327" width="13.28515625" style="44" bestFit="1" customWidth="1"/>
    <col min="3328" max="3328" width="16.28515625" style="44" customWidth="1"/>
    <col min="3329" max="3329" width="15.28515625" style="44" customWidth="1"/>
    <col min="3330" max="3330" width="14.42578125" style="44" customWidth="1"/>
    <col min="3331" max="3331" width="14.28515625" style="44" bestFit="1" customWidth="1"/>
    <col min="3332" max="3332" width="12.7109375" style="44" customWidth="1"/>
    <col min="3333" max="3333" width="19" style="44" customWidth="1"/>
    <col min="3334" max="3334" width="13" style="44" customWidth="1"/>
    <col min="3335" max="3335" width="11.7109375" style="44" customWidth="1"/>
    <col min="3336" max="3336" width="12.7109375" style="44" customWidth="1"/>
    <col min="3337" max="3337" width="16.28515625" style="44" customWidth="1"/>
    <col min="3338" max="3338" width="12.5703125" style="44" customWidth="1"/>
    <col min="3339" max="3339" width="17.5703125" style="44" customWidth="1"/>
    <col min="3340" max="3340" width="12" style="44" customWidth="1"/>
    <col min="3341" max="3341" width="8.5703125" style="44"/>
    <col min="3342" max="3342" width="12" style="44" customWidth="1"/>
    <col min="3343" max="3343" width="11.42578125" style="44" customWidth="1"/>
    <col min="3344" max="3345" width="12" style="44" customWidth="1"/>
    <col min="3346" max="3582" width="8.5703125" style="44"/>
    <col min="3583" max="3583" width="13.28515625" style="44" bestFit="1" customWidth="1"/>
    <col min="3584" max="3584" width="16.28515625" style="44" customWidth="1"/>
    <col min="3585" max="3585" width="15.28515625" style="44" customWidth="1"/>
    <col min="3586" max="3586" width="14.42578125" style="44" customWidth="1"/>
    <col min="3587" max="3587" width="14.28515625" style="44" bestFit="1" customWidth="1"/>
    <col min="3588" max="3588" width="12.7109375" style="44" customWidth="1"/>
    <col min="3589" max="3589" width="19" style="44" customWidth="1"/>
    <col min="3590" max="3590" width="13" style="44" customWidth="1"/>
    <col min="3591" max="3591" width="11.7109375" style="44" customWidth="1"/>
    <col min="3592" max="3592" width="12.7109375" style="44" customWidth="1"/>
    <col min="3593" max="3593" width="16.28515625" style="44" customWidth="1"/>
    <col min="3594" max="3594" width="12.5703125" style="44" customWidth="1"/>
    <col min="3595" max="3595" width="17.5703125" style="44" customWidth="1"/>
    <col min="3596" max="3596" width="12" style="44" customWidth="1"/>
    <col min="3597" max="3597" width="8.5703125" style="44"/>
    <col min="3598" max="3598" width="12" style="44" customWidth="1"/>
    <col min="3599" max="3599" width="11.42578125" style="44" customWidth="1"/>
    <col min="3600" max="3601" width="12" style="44" customWidth="1"/>
    <col min="3602" max="3838" width="8.5703125" style="44"/>
    <col min="3839" max="3839" width="13.28515625" style="44" bestFit="1" customWidth="1"/>
    <col min="3840" max="3840" width="16.28515625" style="44" customWidth="1"/>
    <col min="3841" max="3841" width="15.28515625" style="44" customWidth="1"/>
    <col min="3842" max="3842" width="14.42578125" style="44" customWidth="1"/>
    <col min="3843" max="3843" width="14.28515625" style="44" bestFit="1" customWidth="1"/>
    <col min="3844" max="3844" width="12.7109375" style="44" customWidth="1"/>
    <col min="3845" max="3845" width="19" style="44" customWidth="1"/>
    <col min="3846" max="3846" width="13" style="44" customWidth="1"/>
    <col min="3847" max="3847" width="11.7109375" style="44" customWidth="1"/>
    <col min="3848" max="3848" width="12.7109375" style="44" customWidth="1"/>
    <col min="3849" max="3849" width="16.28515625" style="44" customWidth="1"/>
    <col min="3850" max="3850" width="12.5703125" style="44" customWidth="1"/>
    <col min="3851" max="3851" width="17.5703125" style="44" customWidth="1"/>
    <col min="3852" max="3852" width="12" style="44" customWidth="1"/>
    <col min="3853" max="3853" width="8.5703125" style="44"/>
    <col min="3854" max="3854" width="12" style="44" customWidth="1"/>
    <col min="3855" max="3855" width="11.42578125" style="44" customWidth="1"/>
    <col min="3856" max="3857" width="12" style="44" customWidth="1"/>
    <col min="3858" max="4094" width="8.5703125" style="44"/>
    <col min="4095" max="4095" width="13.28515625" style="44" bestFit="1" customWidth="1"/>
    <col min="4096" max="4096" width="16.28515625" style="44" customWidth="1"/>
    <col min="4097" max="4097" width="15.28515625" style="44" customWidth="1"/>
    <col min="4098" max="4098" width="14.42578125" style="44" customWidth="1"/>
    <col min="4099" max="4099" width="14.28515625" style="44" bestFit="1" customWidth="1"/>
    <col min="4100" max="4100" width="12.7109375" style="44" customWidth="1"/>
    <col min="4101" max="4101" width="19" style="44" customWidth="1"/>
    <col min="4102" max="4102" width="13" style="44" customWidth="1"/>
    <col min="4103" max="4103" width="11.7109375" style="44" customWidth="1"/>
    <col min="4104" max="4104" width="12.7109375" style="44" customWidth="1"/>
    <col min="4105" max="4105" width="16.28515625" style="44" customWidth="1"/>
    <col min="4106" max="4106" width="12.5703125" style="44" customWidth="1"/>
    <col min="4107" max="4107" width="17.5703125" style="44" customWidth="1"/>
    <col min="4108" max="4108" width="12" style="44" customWidth="1"/>
    <col min="4109" max="4109" width="8.5703125" style="44"/>
    <col min="4110" max="4110" width="12" style="44" customWidth="1"/>
    <col min="4111" max="4111" width="11.42578125" style="44" customWidth="1"/>
    <col min="4112" max="4113" width="12" style="44" customWidth="1"/>
    <col min="4114" max="4350" width="8.5703125" style="44"/>
    <col min="4351" max="4351" width="13.28515625" style="44" bestFit="1" customWidth="1"/>
    <col min="4352" max="4352" width="16.28515625" style="44" customWidth="1"/>
    <col min="4353" max="4353" width="15.28515625" style="44" customWidth="1"/>
    <col min="4354" max="4354" width="14.42578125" style="44" customWidth="1"/>
    <col min="4355" max="4355" width="14.28515625" style="44" bestFit="1" customWidth="1"/>
    <col min="4356" max="4356" width="12.7109375" style="44" customWidth="1"/>
    <col min="4357" max="4357" width="19" style="44" customWidth="1"/>
    <col min="4358" max="4358" width="13" style="44" customWidth="1"/>
    <col min="4359" max="4359" width="11.7109375" style="44" customWidth="1"/>
    <col min="4360" max="4360" width="12.7109375" style="44" customWidth="1"/>
    <col min="4361" max="4361" width="16.28515625" style="44" customWidth="1"/>
    <col min="4362" max="4362" width="12.5703125" style="44" customWidth="1"/>
    <col min="4363" max="4363" width="17.5703125" style="44" customWidth="1"/>
    <col min="4364" max="4364" width="12" style="44" customWidth="1"/>
    <col min="4365" max="4365" width="8.5703125" style="44"/>
    <col min="4366" max="4366" width="12" style="44" customWidth="1"/>
    <col min="4367" max="4367" width="11.42578125" style="44" customWidth="1"/>
    <col min="4368" max="4369" width="12" style="44" customWidth="1"/>
    <col min="4370" max="4606" width="8.5703125" style="44"/>
    <col min="4607" max="4607" width="13.28515625" style="44" bestFit="1" customWidth="1"/>
    <col min="4608" max="4608" width="16.28515625" style="44" customWidth="1"/>
    <col min="4609" max="4609" width="15.28515625" style="44" customWidth="1"/>
    <col min="4610" max="4610" width="14.42578125" style="44" customWidth="1"/>
    <col min="4611" max="4611" width="14.28515625" style="44" bestFit="1" customWidth="1"/>
    <col min="4612" max="4612" width="12.7109375" style="44" customWidth="1"/>
    <col min="4613" max="4613" width="19" style="44" customWidth="1"/>
    <col min="4614" max="4614" width="13" style="44" customWidth="1"/>
    <col min="4615" max="4615" width="11.7109375" style="44" customWidth="1"/>
    <col min="4616" max="4616" width="12.7109375" style="44" customWidth="1"/>
    <col min="4617" max="4617" width="16.28515625" style="44" customWidth="1"/>
    <col min="4618" max="4618" width="12.5703125" style="44" customWidth="1"/>
    <col min="4619" max="4619" width="17.5703125" style="44" customWidth="1"/>
    <col min="4620" max="4620" width="12" style="44" customWidth="1"/>
    <col min="4621" max="4621" width="8.5703125" style="44"/>
    <col min="4622" max="4622" width="12" style="44" customWidth="1"/>
    <col min="4623" max="4623" width="11.42578125" style="44" customWidth="1"/>
    <col min="4624" max="4625" width="12" style="44" customWidth="1"/>
    <col min="4626" max="4862" width="8.5703125" style="44"/>
    <col min="4863" max="4863" width="13.28515625" style="44" bestFit="1" customWidth="1"/>
    <col min="4864" max="4864" width="16.28515625" style="44" customWidth="1"/>
    <col min="4865" max="4865" width="15.28515625" style="44" customWidth="1"/>
    <col min="4866" max="4866" width="14.42578125" style="44" customWidth="1"/>
    <col min="4867" max="4867" width="14.28515625" style="44" bestFit="1" customWidth="1"/>
    <col min="4868" max="4868" width="12.7109375" style="44" customWidth="1"/>
    <col min="4869" max="4869" width="19" style="44" customWidth="1"/>
    <col min="4870" max="4870" width="13" style="44" customWidth="1"/>
    <col min="4871" max="4871" width="11.7109375" style="44" customWidth="1"/>
    <col min="4872" max="4872" width="12.7109375" style="44" customWidth="1"/>
    <col min="4873" max="4873" width="16.28515625" style="44" customWidth="1"/>
    <col min="4874" max="4874" width="12.5703125" style="44" customWidth="1"/>
    <col min="4875" max="4875" width="17.5703125" style="44" customWidth="1"/>
    <col min="4876" max="4876" width="12" style="44" customWidth="1"/>
    <col min="4877" max="4877" width="8.5703125" style="44"/>
    <col min="4878" max="4878" width="12" style="44" customWidth="1"/>
    <col min="4879" max="4879" width="11.42578125" style="44" customWidth="1"/>
    <col min="4880" max="4881" width="12" style="44" customWidth="1"/>
    <col min="4882" max="5118" width="8.5703125" style="44"/>
    <col min="5119" max="5119" width="13.28515625" style="44" bestFit="1" customWidth="1"/>
    <col min="5120" max="5120" width="16.28515625" style="44" customWidth="1"/>
    <col min="5121" max="5121" width="15.28515625" style="44" customWidth="1"/>
    <col min="5122" max="5122" width="14.42578125" style="44" customWidth="1"/>
    <col min="5123" max="5123" width="14.28515625" style="44" bestFit="1" customWidth="1"/>
    <col min="5124" max="5124" width="12.7109375" style="44" customWidth="1"/>
    <col min="5125" max="5125" width="19" style="44" customWidth="1"/>
    <col min="5126" max="5126" width="13" style="44" customWidth="1"/>
    <col min="5127" max="5127" width="11.7109375" style="44" customWidth="1"/>
    <col min="5128" max="5128" width="12.7109375" style="44" customWidth="1"/>
    <col min="5129" max="5129" width="16.28515625" style="44" customWidth="1"/>
    <col min="5130" max="5130" width="12.5703125" style="44" customWidth="1"/>
    <col min="5131" max="5131" width="17.5703125" style="44" customWidth="1"/>
    <col min="5132" max="5132" width="12" style="44" customWidth="1"/>
    <col min="5133" max="5133" width="8.5703125" style="44"/>
    <col min="5134" max="5134" width="12" style="44" customWidth="1"/>
    <col min="5135" max="5135" width="11.42578125" style="44" customWidth="1"/>
    <col min="5136" max="5137" width="12" style="44" customWidth="1"/>
    <col min="5138" max="5374" width="8.5703125" style="44"/>
    <col min="5375" max="5375" width="13.28515625" style="44" bestFit="1" customWidth="1"/>
    <col min="5376" max="5376" width="16.28515625" style="44" customWidth="1"/>
    <col min="5377" max="5377" width="15.28515625" style="44" customWidth="1"/>
    <col min="5378" max="5378" width="14.42578125" style="44" customWidth="1"/>
    <col min="5379" max="5379" width="14.28515625" style="44" bestFit="1" customWidth="1"/>
    <col min="5380" max="5380" width="12.7109375" style="44" customWidth="1"/>
    <col min="5381" max="5381" width="19" style="44" customWidth="1"/>
    <col min="5382" max="5382" width="13" style="44" customWidth="1"/>
    <col min="5383" max="5383" width="11.7109375" style="44" customWidth="1"/>
    <col min="5384" max="5384" width="12.7109375" style="44" customWidth="1"/>
    <col min="5385" max="5385" width="16.28515625" style="44" customWidth="1"/>
    <col min="5386" max="5386" width="12.5703125" style="44" customWidth="1"/>
    <col min="5387" max="5387" width="17.5703125" style="44" customWidth="1"/>
    <col min="5388" max="5388" width="12" style="44" customWidth="1"/>
    <col min="5389" max="5389" width="8.5703125" style="44"/>
    <col min="5390" max="5390" width="12" style="44" customWidth="1"/>
    <col min="5391" max="5391" width="11.42578125" style="44" customWidth="1"/>
    <col min="5392" max="5393" width="12" style="44" customWidth="1"/>
    <col min="5394" max="5630" width="8.5703125" style="44"/>
    <col min="5631" max="5631" width="13.28515625" style="44" bestFit="1" customWidth="1"/>
    <col min="5632" max="5632" width="16.28515625" style="44" customWidth="1"/>
    <col min="5633" max="5633" width="15.28515625" style="44" customWidth="1"/>
    <col min="5634" max="5634" width="14.42578125" style="44" customWidth="1"/>
    <col min="5635" max="5635" width="14.28515625" style="44" bestFit="1" customWidth="1"/>
    <col min="5636" max="5636" width="12.7109375" style="44" customWidth="1"/>
    <col min="5637" max="5637" width="19" style="44" customWidth="1"/>
    <col min="5638" max="5638" width="13" style="44" customWidth="1"/>
    <col min="5639" max="5639" width="11.7109375" style="44" customWidth="1"/>
    <col min="5640" max="5640" width="12.7109375" style="44" customWidth="1"/>
    <col min="5641" max="5641" width="16.28515625" style="44" customWidth="1"/>
    <col min="5642" max="5642" width="12.5703125" style="44" customWidth="1"/>
    <col min="5643" max="5643" width="17.5703125" style="44" customWidth="1"/>
    <col min="5644" max="5644" width="12" style="44" customWidth="1"/>
    <col min="5645" max="5645" width="8.5703125" style="44"/>
    <col min="5646" max="5646" width="12" style="44" customWidth="1"/>
    <col min="5647" max="5647" width="11.42578125" style="44" customWidth="1"/>
    <col min="5648" max="5649" width="12" style="44" customWidth="1"/>
    <col min="5650" max="5886" width="8.5703125" style="44"/>
    <col min="5887" max="5887" width="13.28515625" style="44" bestFit="1" customWidth="1"/>
    <col min="5888" max="5888" width="16.28515625" style="44" customWidth="1"/>
    <col min="5889" max="5889" width="15.28515625" style="44" customWidth="1"/>
    <col min="5890" max="5890" width="14.42578125" style="44" customWidth="1"/>
    <col min="5891" max="5891" width="14.28515625" style="44" bestFit="1" customWidth="1"/>
    <col min="5892" max="5892" width="12.7109375" style="44" customWidth="1"/>
    <col min="5893" max="5893" width="19" style="44" customWidth="1"/>
    <col min="5894" max="5894" width="13" style="44" customWidth="1"/>
    <col min="5895" max="5895" width="11.7109375" style="44" customWidth="1"/>
    <col min="5896" max="5896" width="12.7109375" style="44" customWidth="1"/>
    <col min="5897" max="5897" width="16.28515625" style="44" customWidth="1"/>
    <col min="5898" max="5898" width="12.5703125" style="44" customWidth="1"/>
    <col min="5899" max="5899" width="17.5703125" style="44" customWidth="1"/>
    <col min="5900" max="5900" width="12" style="44" customWidth="1"/>
    <col min="5901" max="5901" width="8.5703125" style="44"/>
    <col min="5902" max="5902" width="12" style="44" customWidth="1"/>
    <col min="5903" max="5903" width="11.42578125" style="44" customWidth="1"/>
    <col min="5904" max="5905" width="12" style="44" customWidth="1"/>
    <col min="5906" max="6142" width="8.5703125" style="44"/>
    <col min="6143" max="6143" width="13.28515625" style="44" bestFit="1" customWidth="1"/>
    <col min="6144" max="6144" width="16.28515625" style="44" customWidth="1"/>
    <col min="6145" max="6145" width="15.28515625" style="44" customWidth="1"/>
    <col min="6146" max="6146" width="14.42578125" style="44" customWidth="1"/>
    <col min="6147" max="6147" width="14.28515625" style="44" bestFit="1" customWidth="1"/>
    <col min="6148" max="6148" width="12.7109375" style="44" customWidth="1"/>
    <col min="6149" max="6149" width="19" style="44" customWidth="1"/>
    <col min="6150" max="6150" width="13" style="44" customWidth="1"/>
    <col min="6151" max="6151" width="11.7109375" style="44" customWidth="1"/>
    <col min="6152" max="6152" width="12.7109375" style="44" customWidth="1"/>
    <col min="6153" max="6153" width="16.28515625" style="44" customWidth="1"/>
    <col min="6154" max="6154" width="12.5703125" style="44" customWidth="1"/>
    <col min="6155" max="6155" width="17.5703125" style="44" customWidth="1"/>
    <col min="6156" max="6156" width="12" style="44" customWidth="1"/>
    <col min="6157" max="6157" width="8.5703125" style="44"/>
    <col min="6158" max="6158" width="12" style="44" customWidth="1"/>
    <col min="6159" max="6159" width="11.42578125" style="44" customWidth="1"/>
    <col min="6160" max="6161" width="12" style="44" customWidth="1"/>
    <col min="6162" max="6398" width="8.5703125" style="44"/>
    <col min="6399" max="6399" width="13.28515625" style="44" bestFit="1" customWidth="1"/>
    <col min="6400" max="6400" width="16.28515625" style="44" customWidth="1"/>
    <col min="6401" max="6401" width="15.28515625" style="44" customWidth="1"/>
    <col min="6402" max="6402" width="14.42578125" style="44" customWidth="1"/>
    <col min="6403" max="6403" width="14.28515625" style="44" bestFit="1" customWidth="1"/>
    <col min="6404" max="6404" width="12.7109375" style="44" customWidth="1"/>
    <col min="6405" max="6405" width="19" style="44" customWidth="1"/>
    <col min="6406" max="6406" width="13" style="44" customWidth="1"/>
    <col min="6407" max="6407" width="11.7109375" style="44" customWidth="1"/>
    <col min="6408" max="6408" width="12.7109375" style="44" customWidth="1"/>
    <col min="6409" max="6409" width="16.28515625" style="44" customWidth="1"/>
    <col min="6410" max="6410" width="12.5703125" style="44" customWidth="1"/>
    <col min="6411" max="6411" width="17.5703125" style="44" customWidth="1"/>
    <col min="6412" max="6412" width="12" style="44" customWidth="1"/>
    <col min="6413" max="6413" width="8.5703125" style="44"/>
    <col min="6414" max="6414" width="12" style="44" customWidth="1"/>
    <col min="6415" max="6415" width="11.42578125" style="44" customWidth="1"/>
    <col min="6416" max="6417" width="12" style="44" customWidth="1"/>
    <col min="6418" max="6654" width="8.5703125" style="44"/>
    <col min="6655" max="6655" width="13.28515625" style="44" bestFit="1" customWidth="1"/>
    <col min="6656" max="6656" width="16.28515625" style="44" customWidth="1"/>
    <col min="6657" max="6657" width="15.28515625" style="44" customWidth="1"/>
    <col min="6658" max="6658" width="14.42578125" style="44" customWidth="1"/>
    <col min="6659" max="6659" width="14.28515625" style="44" bestFit="1" customWidth="1"/>
    <col min="6660" max="6660" width="12.7109375" style="44" customWidth="1"/>
    <col min="6661" max="6661" width="19" style="44" customWidth="1"/>
    <col min="6662" max="6662" width="13" style="44" customWidth="1"/>
    <col min="6663" max="6663" width="11.7109375" style="44" customWidth="1"/>
    <col min="6664" max="6664" width="12.7109375" style="44" customWidth="1"/>
    <col min="6665" max="6665" width="16.28515625" style="44" customWidth="1"/>
    <col min="6666" max="6666" width="12.5703125" style="44" customWidth="1"/>
    <col min="6667" max="6667" width="17.5703125" style="44" customWidth="1"/>
    <col min="6668" max="6668" width="12" style="44" customWidth="1"/>
    <col min="6669" max="6669" width="8.5703125" style="44"/>
    <col min="6670" max="6670" width="12" style="44" customWidth="1"/>
    <col min="6671" max="6671" width="11.42578125" style="44" customWidth="1"/>
    <col min="6672" max="6673" width="12" style="44" customWidth="1"/>
    <col min="6674" max="6910" width="8.5703125" style="44"/>
    <col min="6911" max="6911" width="13.28515625" style="44" bestFit="1" customWidth="1"/>
    <col min="6912" max="6912" width="16.28515625" style="44" customWidth="1"/>
    <col min="6913" max="6913" width="15.28515625" style="44" customWidth="1"/>
    <col min="6914" max="6914" width="14.42578125" style="44" customWidth="1"/>
    <col min="6915" max="6915" width="14.28515625" style="44" bestFit="1" customWidth="1"/>
    <col min="6916" max="6916" width="12.7109375" style="44" customWidth="1"/>
    <col min="6917" max="6917" width="19" style="44" customWidth="1"/>
    <col min="6918" max="6918" width="13" style="44" customWidth="1"/>
    <col min="6919" max="6919" width="11.7109375" style="44" customWidth="1"/>
    <col min="6920" max="6920" width="12.7109375" style="44" customWidth="1"/>
    <col min="6921" max="6921" width="16.28515625" style="44" customWidth="1"/>
    <col min="6922" max="6922" width="12.5703125" style="44" customWidth="1"/>
    <col min="6923" max="6923" width="17.5703125" style="44" customWidth="1"/>
    <col min="6924" max="6924" width="12" style="44" customWidth="1"/>
    <col min="6925" max="6925" width="8.5703125" style="44"/>
    <col min="6926" max="6926" width="12" style="44" customWidth="1"/>
    <col min="6927" max="6927" width="11.42578125" style="44" customWidth="1"/>
    <col min="6928" max="6929" width="12" style="44" customWidth="1"/>
    <col min="6930" max="7166" width="8.5703125" style="44"/>
    <col min="7167" max="7167" width="13.28515625" style="44" bestFit="1" customWidth="1"/>
    <col min="7168" max="7168" width="16.28515625" style="44" customWidth="1"/>
    <col min="7169" max="7169" width="15.28515625" style="44" customWidth="1"/>
    <col min="7170" max="7170" width="14.42578125" style="44" customWidth="1"/>
    <col min="7171" max="7171" width="14.28515625" style="44" bestFit="1" customWidth="1"/>
    <col min="7172" max="7172" width="12.7109375" style="44" customWidth="1"/>
    <col min="7173" max="7173" width="19" style="44" customWidth="1"/>
    <col min="7174" max="7174" width="13" style="44" customWidth="1"/>
    <col min="7175" max="7175" width="11.7109375" style="44" customWidth="1"/>
    <col min="7176" max="7176" width="12.7109375" style="44" customWidth="1"/>
    <col min="7177" max="7177" width="16.28515625" style="44" customWidth="1"/>
    <col min="7178" max="7178" width="12.5703125" style="44" customWidth="1"/>
    <col min="7179" max="7179" width="17.5703125" style="44" customWidth="1"/>
    <col min="7180" max="7180" width="12" style="44" customWidth="1"/>
    <col min="7181" max="7181" width="8.5703125" style="44"/>
    <col min="7182" max="7182" width="12" style="44" customWidth="1"/>
    <col min="7183" max="7183" width="11.42578125" style="44" customWidth="1"/>
    <col min="7184" max="7185" width="12" style="44" customWidth="1"/>
    <col min="7186" max="7422" width="8.5703125" style="44"/>
    <col min="7423" max="7423" width="13.28515625" style="44" bestFit="1" customWidth="1"/>
    <col min="7424" max="7424" width="16.28515625" style="44" customWidth="1"/>
    <col min="7425" max="7425" width="15.28515625" style="44" customWidth="1"/>
    <col min="7426" max="7426" width="14.42578125" style="44" customWidth="1"/>
    <col min="7427" max="7427" width="14.28515625" style="44" bestFit="1" customWidth="1"/>
    <col min="7428" max="7428" width="12.7109375" style="44" customWidth="1"/>
    <col min="7429" max="7429" width="19" style="44" customWidth="1"/>
    <col min="7430" max="7430" width="13" style="44" customWidth="1"/>
    <col min="7431" max="7431" width="11.7109375" style="44" customWidth="1"/>
    <col min="7432" max="7432" width="12.7109375" style="44" customWidth="1"/>
    <col min="7433" max="7433" width="16.28515625" style="44" customWidth="1"/>
    <col min="7434" max="7434" width="12.5703125" style="44" customWidth="1"/>
    <col min="7435" max="7435" width="17.5703125" style="44" customWidth="1"/>
    <col min="7436" max="7436" width="12" style="44" customWidth="1"/>
    <col min="7437" max="7437" width="8.5703125" style="44"/>
    <col min="7438" max="7438" width="12" style="44" customWidth="1"/>
    <col min="7439" max="7439" width="11.42578125" style="44" customWidth="1"/>
    <col min="7440" max="7441" width="12" style="44" customWidth="1"/>
    <col min="7442" max="7678" width="8.5703125" style="44"/>
    <col min="7679" max="7679" width="13.28515625" style="44" bestFit="1" customWidth="1"/>
    <col min="7680" max="7680" width="16.28515625" style="44" customWidth="1"/>
    <col min="7681" max="7681" width="15.28515625" style="44" customWidth="1"/>
    <col min="7682" max="7682" width="14.42578125" style="44" customWidth="1"/>
    <col min="7683" max="7683" width="14.28515625" style="44" bestFit="1" customWidth="1"/>
    <col min="7684" max="7684" width="12.7109375" style="44" customWidth="1"/>
    <col min="7685" max="7685" width="19" style="44" customWidth="1"/>
    <col min="7686" max="7686" width="13" style="44" customWidth="1"/>
    <col min="7687" max="7687" width="11.7109375" style="44" customWidth="1"/>
    <col min="7688" max="7688" width="12.7109375" style="44" customWidth="1"/>
    <col min="7689" max="7689" width="16.28515625" style="44" customWidth="1"/>
    <col min="7690" max="7690" width="12.5703125" style="44" customWidth="1"/>
    <col min="7691" max="7691" width="17.5703125" style="44" customWidth="1"/>
    <col min="7692" max="7692" width="12" style="44" customWidth="1"/>
    <col min="7693" max="7693" width="8.5703125" style="44"/>
    <col min="7694" max="7694" width="12" style="44" customWidth="1"/>
    <col min="7695" max="7695" width="11.42578125" style="44" customWidth="1"/>
    <col min="7696" max="7697" width="12" style="44" customWidth="1"/>
    <col min="7698" max="7934" width="8.5703125" style="44"/>
    <col min="7935" max="7935" width="13.28515625" style="44" bestFit="1" customWidth="1"/>
    <col min="7936" max="7936" width="16.28515625" style="44" customWidth="1"/>
    <col min="7937" max="7937" width="15.28515625" style="44" customWidth="1"/>
    <col min="7938" max="7938" width="14.42578125" style="44" customWidth="1"/>
    <col min="7939" max="7939" width="14.28515625" style="44" bestFit="1" customWidth="1"/>
    <col min="7940" max="7940" width="12.7109375" style="44" customWidth="1"/>
    <col min="7941" max="7941" width="19" style="44" customWidth="1"/>
    <col min="7942" max="7942" width="13" style="44" customWidth="1"/>
    <col min="7943" max="7943" width="11.7109375" style="44" customWidth="1"/>
    <col min="7944" max="7944" width="12.7109375" style="44" customWidth="1"/>
    <col min="7945" max="7945" width="16.28515625" style="44" customWidth="1"/>
    <col min="7946" max="7946" width="12.5703125" style="44" customWidth="1"/>
    <col min="7947" max="7947" width="17.5703125" style="44" customWidth="1"/>
    <col min="7948" max="7948" width="12" style="44" customWidth="1"/>
    <col min="7949" max="7949" width="8.5703125" style="44"/>
    <col min="7950" max="7950" width="12" style="44" customWidth="1"/>
    <col min="7951" max="7951" width="11.42578125" style="44" customWidth="1"/>
    <col min="7952" max="7953" width="12" style="44" customWidth="1"/>
    <col min="7954" max="8190" width="8.5703125" style="44"/>
    <col min="8191" max="8191" width="13.28515625" style="44" bestFit="1" customWidth="1"/>
    <col min="8192" max="8192" width="16.28515625" style="44" customWidth="1"/>
    <col min="8193" max="8193" width="15.28515625" style="44" customWidth="1"/>
    <col min="8194" max="8194" width="14.42578125" style="44" customWidth="1"/>
    <col min="8195" max="8195" width="14.28515625" style="44" bestFit="1" customWidth="1"/>
    <col min="8196" max="8196" width="12.7109375" style="44" customWidth="1"/>
    <col min="8197" max="8197" width="19" style="44" customWidth="1"/>
    <col min="8198" max="8198" width="13" style="44" customWidth="1"/>
    <col min="8199" max="8199" width="11.7109375" style="44" customWidth="1"/>
    <col min="8200" max="8200" width="12.7109375" style="44" customWidth="1"/>
    <col min="8201" max="8201" width="16.28515625" style="44" customWidth="1"/>
    <col min="8202" max="8202" width="12.5703125" style="44" customWidth="1"/>
    <col min="8203" max="8203" width="17.5703125" style="44" customWidth="1"/>
    <col min="8204" max="8204" width="12" style="44" customWidth="1"/>
    <col min="8205" max="8205" width="8.5703125" style="44"/>
    <col min="8206" max="8206" width="12" style="44" customWidth="1"/>
    <col min="8207" max="8207" width="11.42578125" style="44" customWidth="1"/>
    <col min="8208" max="8209" width="12" style="44" customWidth="1"/>
    <col min="8210" max="8446" width="8.5703125" style="44"/>
    <col min="8447" max="8447" width="13.28515625" style="44" bestFit="1" customWidth="1"/>
    <col min="8448" max="8448" width="16.28515625" style="44" customWidth="1"/>
    <col min="8449" max="8449" width="15.28515625" style="44" customWidth="1"/>
    <col min="8450" max="8450" width="14.42578125" style="44" customWidth="1"/>
    <col min="8451" max="8451" width="14.28515625" style="44" bestFit="1" customWidth="1"/>
    <col min="8452" max="8452" width="12.7109375" style="44" customWidth="1"/>
    <col min="8453" max="8453" width="19" style="44" customWidth="1"/>
    <col min="8454" max="8454" width="13" style="44" customWidth="1"/>
    <col min="8455" max="8455" width="11.7109375" style="44" customWidth="1"/>
    <col min="8456" max="8456" width="12.7109375" style="44" customWidth="1"/>
    <col min="8457" max="8457" width="16.28515625" style="44" customWidth="1"/>
    <col min="8458" max="8458" width="12.5703125" style="44" customWidth="1"/>
    <col min="8459" max="8459" width="17.5703125" style="44" customWidth="1"/>
    <col min="8460" max="8460" width="12" style="44" customWidth="1"/>
    <col min="8461" max="8461" width="8.5703125" style="44"/>
    <col min="8462" max="8462" width="12" style="44" customWidth="1"/>
    <col min="8463" max="8463" width="11.42578125" style="44" customWidth="1"/>
    <col min="8464" max="8465" width="12" style="44" customWidth="1"/>
    <col min="8466" max="8702" width="8.5703125" style="44"/>
    <col min="8703" max="8703" width="13.28515625" style="44" bestFit="1" customWidth="1"/>
    <col min="8704" max="8704" width="16.28515625" style="44" customWidth="1"/>
    <col min="8705" max="8705" width="15.28515625" style="44" customWidth="1"/>
    <col min="8706" max="8706" width="14.42578125" style="44" customWidth="1"/>
    <col min="8707" max="8707" width="14.28515625" style="44" bestFit="1" customWidth="1"/>
    <col min="8708" max="8708" width="12.7109375" style="44" customWidth="1"/>
    <col min="8709" max="8709" width="19" style="44" customWidth="1"/>
    <col min="8710" max="8710" width="13" style="44" customWidth="1"/>
    <col min="8711" max="8711" width="11.7109375" style="44" customWidth="1"/>
    <col min="8712" max="8712" width="12.7109375" style="44" customWidth="1"/>
    <col min="8713" max="8713" width="16.28515625" style="44" customWidth="1"/>
    <col min="8714" max="8714" width="12.5703125" style="44" customWidth="1"/>
    <col min="8715" max="8715" width="17.5703125" style="44" customWidth="1"/>
    <col min="8716" max="8716" width="12" style="44" customWidth="1"/>
    <col min="8717" max="8717" width="8.5703125" style="44"/>
    <col min="8718" max="8718" width="12" style="44" customWidth="1"/>
    <col min="8719" max="8719" width="11.42578125" style="44" customWidth="1"/>
    <col min="8720" max="8721" width="12" style="44" customWidth="1"/>
    <col min="8722" max="8958" width="8.5703125" style="44"/>
    <col min="8959" max="8959" width="13.28515625" style="44" bestFit="1" customWidth="1"/>
    <col min="8960" max="8960" width="16.28515625" style="44" customWidth="1"/>
    <col min="8961" max="8961" width="15.28515625" style="44" customWidth="1"/>
    <col min="8962" max="8962" width="14.42578125" style="44" customWidth="1"/>
    <col min="8963" max="8963" width="14.28515625" style="44" bestFit="1" customWidth="1"/>
    <col min="8964" max="8964" width="12.7109375" style="44" customWidth="1"/>
    <col min="8965" max="8965" width="19" style="44" customWidth="1"/>
    <col min="8966" max="8966" width="13" style="44" customWidth="1"/>
    <col min="8967" max="8967" width="11.7109375" style="44" customWidth="1"/>
    <col min="8968" max="8968" width="12.7109375" style="44" customWidth="1"/>
    <col min="8969" max="8969" width="16.28515625" style="44" customWidth="1"/>
    <col min="8970" max="8970" width="12.5703125" style="44" customWidth="1"/>
    <col min="8971" max="8971" width="17.5703125" style="44" customWidth="1"/>
    <col min="8972" max="8972" width="12" style="44" customWidth="1"/>
    <col min="8973" max="8973" width="8.5703125" style="44"/>
    <col min="8974" max="8974" width="12" style="44" customWidth="1"/>
    <col min="8975" max="8975" width="11.42578125" style="44" customWidth="1"/>
    <col min="8976" max="8977" width="12" style="44" customWidth="1"/>
    <col min="8978" max="9214" width="8.5703125" style="44"/>
    <col min="9215" max="9215" width="13.28515625" style="44" bestFit="1" customWidth="1"/>
    <col min="9216" max="9216" width="16.28515625" style="44" customWidth="1"/>
    <col min="9217" max="9217" width="15.28515625" style="44" customWidth="1"/>
    <col min="9218" max="9218" width="14.42578125" style="44" customWidth="1"/>
    <col min="9219" max="9219" width="14.28515625" style="44" bestFit="1" customWidth="1"/>
    <col min="9220" max="9220" width="12.7109375" style="44" customWidth="1"/>
    <col min="9221" max="9221" width="19" style="44" customWidth="1"/>
    <col min="9222" max="9222" width="13" style="44" customWidth="1"/>
    <col min="9223" max="9223" width="11.7109375" style="44" customWidth="1"/>
    <col min="9224" max="9224" width="12.7109375" style="44" customWidth="1"/>
    <col min="9225" max="9225" width="16.28515625" style="44" customWidth="1"/>
    <col min="9226" max="9226" width="12.5703125" style="44" customWidth="1"/>
    <col min="9227" max="9227" width="17.5703125" style="44" customWidth="1"/>
    <col min="9228" max="9228" width="12" style="44" customWidth="1"/>
    <col min="9229" max="9229" width="8.5703125" style="44"/>
    <col min="9230" max="9230" width="12" style="44" customWidth="1"/>
    <col min="9231" max="9231" width="11.42578125" style="44" customWidth="1"/>
    <col min="9232" max="9233" width="12" style="44" customWidth="1"/>
    <col min="9234" max="9470" width="8.5703125" style="44"/>
    <col min="9471" max="9471" width="13.28515625" style="44" bestFit="1" customWidth="1"/>
    <col min="9472" max="9472" width="16.28515625" style="44" customWidth="1"/>
    <col min="9473" max="9473" width="15.28515625" style="44" customWidth="1"/>
    <col min="9474" max="9474" width="14.42578125" style="44" customWidth="1"/>
    <col min="9475" max="9475" width="14.28515625" style="44" bestFit="1" customWidth="1"/>
    <col min="9476" max="9476" width="12.7109375" style="44" customWidth="1"/>
    <col min="9477" max="9477" width="19" style="44" customWidth="1"/>
    <col min="9478" max="9478" width="13" style="44" customWidth="1"/>
    <col min="9479" max="9479" width="11.7109375" style="44" customWidth="1"/>
    <col min="9480" max="9480" width="12.7109375" style="44" customWidth="1"/>
    <col min="9481" max="9481" width="16.28515625" style="44" customWidth="1"/>
    <col min="9482" max="9482" width="12.5703125" style="44" customWidth="1"/>
    <col min="9483" max="9483" width="17.5703125" style="44" customWidth="1"/>
    <col min="9484" max="9484" width="12" style="44" customWidth="1"/>
    <col min="9485" max="9485" width="8.5703125" style="44"/>
    <col min="9486" max="9486" width="12" style="44" customWidth="1"/>
    <col min="9487" max="9487" width="11.42578125" style="44" customWidth="1"/>
    <col min="9488" max="9489" width="12" style="44" customWidth="1"/>
    <col min="9490" max="9726" width="8.5703125" style="44"/>
    <col min="9727" max="9727" width="13.28515625" style="44" bestFit="1" customWidth="1"/>
    <col min="9728" max="9728" width="16.28515625" style="44" customWidth="1"/>
    <col min="9729" max="9729" width="15.28515625" style="44" customWidth="1"/>
    <col min="9730" max="9730" width="14.42578125" style="44" customWidth="1"/>
    <col min="9731" max="9731" width="14.28515625" style="44" bestFit="1" customWidth="1"/>
    <col min="9732" max="9732" width="12.7109375" style="44" customWidth="1"/>
    <col min="9733" max="9733" width="19" style="44" customWidth="1"/>
    <col min="9734" max="9734" width="13" style="44" customWidth="1"/>
    <col min="9735" max="9735" width="11.7109375" style="44" customWidth="1"/>
    <col min="9736" max="9736" width="12.7109375" style="44" customWidth="1"/>
    <col min="9737" max="9737" width="16.28515625" style="44" customWidth="1"/>
    <col min="9738" max="9738" width="12.5703125" style="44" customWidth="1"/>
    <col min="9739" max="9739" width="17.5703125" style="44" customWidth="1"/>
    <col min="9740" max="9740" width="12" style="44" customWidth="1"/>
    <col min="9741" max="9741" width="8.5703125" style="44"/>
    <col min="9742" max="9742" width="12" style="44" customWidth="1"/>
    <col min="9743" max="9743" width="11.42578125" style="44" customWidth="1"/>
    <col min="9744" max="9745" width="12" style="44" customWidth="1"/>
    <col min="9746" max="9982" width="8.5703125" style="44"/>
    <col min="9983" max="9983" width="13.28515625" style="44" bestFit="1" customWidth="1"/>
    <col min="9984" max="9984" width="16.28515625" style="44" customWidth="1"/>
    <col min="9985" max="9985" width="15.28515625" style="44" customWidth="1"/>
    <col min="9986" max="9986" width="14.42578125" style="44" customWidth="1"/>
    <col min="9987" max="9987" width="14.28515625" style="44" bestFit="1" customWidth="1"/>
    <col min="9988" max="9988" width="12.7109375" style="44" customWidth="1"/>
    <col min="9989" max="9989" width="19" style="44" customWidth="1"/>
    <col min="9990" max="9990" width="13" style="44" customWidth="1"/>
    <col min="9991" max="9991" width="11.7109375" style="44" customWidth="1"/>
    <col min="9992" max="9992" width="12.7109375" style="44" customWidth="1"/>
    <col min="9993" max="9993" width="16.28515625" style="44" customWidth="1"/>
    <col min="9994" max="9994" width="12.5703125" style="44" customWidth="1"/>
    <col min="9995" max="9995" width="17.5703125" style="44" customWidth="1"/>
    <col min="9996" max="9996" width="12" style="44" customWidth="1"/>
    <col min="9997" max="9997" width="8.5703125" style="44"/>
    <col min="9998" max="9998" width="12" style="44" customWidth="1"/>
    <col min="9999" max="9999" width="11.42578125" style="44" customWidth="1"/>
    <col min="10000" max="10001" width="12" style="44" customWidth="1"/>
    <col min="10002" max="10238" width="8.5703125" style="44"/>
    <col min="10239" max="10239" width="13.28515625" style="44" bestFit="1" customWidth="1"/>
    <col min="10240" max="10240" width="16.28515625" style="44" customWidth="1"/>
    <col min="10241" max="10241" width="15.28515625" style="44" customWidth="1"/>
    <col min="10242" max="10242" width="14.42578125" style="44" customWidth="1"/>
    <col min="10243" max="10243" width="14.28515625" style="44" bestFit="1" customWidth="1"/>
    <col min="10244" max="10244" width="12.7109375" style="44" customWidth="1"/>
    <col min="10245" max="10245" width="19" style="44" customWidth="1"/>
    <col min="10246" max="10246" width="13" style="44" customWidth="1"/>
    <col min="10247" max="10247" width="11.7109375" style="44" customWidth="1"/>
    <col min="10248" max="10248" width="12.7109375" style="44" customWidth="1"/>
    <col min="10249" max="10249" width="16.28515625" style="44" customWidth="1"/>
    <col min="10250" max="10250" width="12.5703125" style="44" customWidth="1"/>
    <col min="10251" max="10251" width="17.5703125" style="44" customWidth="1"/>
    <col min="10252" max="10252" width="12" style="44" customWidth="1"/>
    <col min="10253" max="10253" width="8.5703125" style="44"/>
    <col min="10254" max="10254" width="12" style="44" customWidth="1"/>
    <col min="10255" max="10255" width="11.42578125" style="44" customWidth="1"/>
    <col min="10256" max="10257" width="12" style="44" customWidth="1"/>
    <col min="10258" max="10494" width="8.5703125" style="44"/>
    <col min="10495" max="10495" width="13.28515625" style="44" bestFit="1" customWidth="1"/>
    <col min="10496" max="10496" width="16.28515625" style="44" customWidth="1"/>
    <col min="10497" max="10497" width="15.28515625" style="44" customWidth="1"/>
    <col min="10498" max="10498" width="14.42578125" style="44" customWidth="1"/>
    <col min="10499" max="10499" width="14.28515625" style="44" bestFit="1" customWidth="1"/>
    <col min="10500" max="10500" width="12.7109375" style="44" customWidth="1"/>
    <col min="10501" max="10501" width="19" style="44" customWidth="1"/>
    <col min="10502" max="10502" width="13" style="44" customWidth="1"/>
    <col min="10503" max="10503" width="11.7109375" style="44" customWidth="1"/>
    <col min="10504" max="10504" width="12.7109375" style="44" customWidth="1"/>
    <col min="10505" max="10505" width="16.28515625" style="44" customWidth="1"/>
    <col min="10506" max="10506" width="12.5703125" style="44" customWidth="1"/>
    <col min="10507" max="10507" width="17.5703125" style="44" customWidth="1"/>
    <col min="10508" max="10508" width="12" style="44" customWidth="1"/>
    <col min="10509" max="10509" width="8.5703125" style="44"/>
    <col min="10510" max="10510" width="12" style="44" customWidth="1"/>
    <col min="10511" max="10511" width="11.42578125" style="44" customWidth="1"/>
    <col min="10512" max="10513" width="12" style="44" customWidth="1"/>
    <col min="10514" max="10750" width="8.5703125" style="44"/>
    <col min="10751" max="10751" width="13.28515625" style="44" bestFit="1" customWidth="1"/>
    <col min="10752" max="10752" width="16.28515625" style="44" customWidth="1"/>
    <col min="10753" max="10753" width="15.28515625" style="44" customWidth="1"/>
    <col min="10754" max="10754" width="14.42578125" style="44" customWidth="1"/>
    <col min="10755" max="10755" width="14.28515625" style="44" bestFit="1" customWidth="1"/>
    <col min="10756" max="10756" width="12.7109375" style="44" customWidth="1"/>
    <col min="10757" max="10757" width="19" style="44" customWidth="1"/>
    <col min="10758" max="10758" width="13" style="44" customWidth="1"/>
    <col min="10759" max="10759" width="11.7109375" style="44" customWidth="1"/>
    <col min="10760" max="10760" width="12.7109375" style="44" customWidth="1"/>
    <col min="10761" max="10761" width="16.28515625" style="44" customWidth="1"/>
    <col min="10762" max="10762" width="12.5703125" style="44" customWidth="1"/>
    <col min="10763" max="10763" width="17.5703125" style="44" customWidth="1"/>
    <col min="10764" max="10764" width="12" style="44" customWidth="1"/>
    <col min="10765" max="10765" width="8.5703125" style="44"/>
    <col min="10766" max="10766" width="12" style="44" customWidth="1"/>
    <col min="10767" max="10767" width="11.42578125" style="44" customWidth="1"/>
    <col min="10768" max="10769" width="12" style="44" customWidth="1"/>
    <col min="10770" max="11006" width="8.5703125" style="44"/>
    <col min="11007" max="11007" width="13.28515625" style="44" bestFit="1" customWidth="1"/>
    <col min="11008" max="11008" width="16.28515625" style="44" customWidth="1"/>
    <col min="11009" max="11009" width="15.28515625" style="44" customWidth="1"/>
    <col min="11010" max="11010" width="14.42578125" style="44" customWidth="1"/>
    <col min="11011" max="11011" width="14.28515625" style="44" bestFit="1" customWidth="1"/>
    <col min="11012" max="11012" width="12.7109375" style="44" customWidth="1"/>
    <col min="11013" max="11013" width="19" style="44" customWidth="1"/>
    <col min="11014" max="11014" width="13" style="44" customWidth="1"/>
    <col min="11015" max="11015" width="11.7109375" style="44" customWidth="1"/>
    <col min="11016" max="11016" width="12.7109375" style="44" customWidth="1"/>
    <col min="11017" max="11017" width="16.28515625" style="44" customWidth="1"/>
    <col min="11018" max="11018" width="12.5703125" style="44" customWidth="1"/>
    <col min="11019" max="11019" width="17.5703125" style="44" customWidth="1"/>
    <col min="11020" max="11020" width="12" style="44" customWidth="1"/>
    <col min="11021" max="11021" width="8.5703125" style="44"/>
    <col min="11022" max="11022" width="12" style="44" customWidth="1"/>
    <col min="11023" max="11023" width="11.42578125" style="44" customWidth="1"/>
    <col min="11024" max="11025" width="12" style="44" customWidth="1"/>
    <col min="11026" max="11262" width="8.5703125" style="44"/>
    <col min="11263" max="11263" width="13.28515625" style="44" bestFit="1" customWidth="1"/>
    <col min="11264" max="11264" width="16.28515625" style="44" customWidth="1"/>
    <col min="11265" max="11265" width="15.28515625" style="44" customWidth="1"/>
    <col min="11266" max="11266" width="14.42578125" style="44" customWidth="1"/>
    <col min="11267" max="11267" width="14.28515625" style="44" bestFit="1" customWidth="1"/>
    <col min="11268" max="11268" width="12.7109375" style="44" customWidth="1"/>
    <col min="11269" max="11269" width="19" style="44" customWidth="1"/>
    <col min="11270" max="11270" width="13" style="44" customWidth="1"/>
    <col min="11271" max="11271" width="11.7109375" style="44" customWidth="1"/>
    <col min="11272" max="11272" width="12.7109375" style="44" customWidth="1"/>
    <col min="11273" max="11273" width="16.28515625" style="44" customWidth="1"/>
    <col min="11274" max="11274" width="12.5703125" style="44" customWidth="1"/>
    <col min="11275" max="11275" width="17.5703125" style="44" customWidth="1"/>
    <col min="11276" max="11276" width="12" style="44" customWidth="1"/>
    <col min="11277" max="11277" width="8.5703125" style="44"/>
    <col min="11278" max="11278" width="12" style="44" customWidth="1"/>
    <col min="11279" max="11279" width="11.42578125" style="44" customWidth="1"/>
    <col min="11280" max="11281" width="12" style="44" customWidth="1"/>
    <col min="11282" max="11518" width="8.5703125" style="44"/>
    <col min="11519" max="11519" width="13.28515625" style="44" bestFit="1" customWidth="1"/>
    <col min="11520" max="11520" width="16.28515625" style="44" customWidth="1"/>
    <col min="11521" max="11521" width="15.28515625" style="44" customWidth="1"/>
    <col min="11522" max="11522" width="14.42578125" style="44" customWidth="1"/>
    <col min="11523" max="11523" width="14.28515625" style="44" bestFit="1" customWidth="1"/>
    <col min="11524" max="11524" width="12.7109375" style="44" customWidth="1"/>
    <col min="11525" max="11525" width="19" style="44" customWidth="1"/>
    <col min="11526" max="11526" width="13" style="44" customWidth="1"/>
    <col min="11527" max="11527" width="11.7109375" style="44" customWidth="1"/>
    <col min="11528" max="11528" width="12.7109375" style="44" customWidth="1"/>
    <col min="11529" max="11529" width="16.28515625" style="44" customWidth="1"/>
    <col min="11530" max="11530" width="12.5703125" style="44" customWidth="1"/>
    <col min="11531" max="11531" width="17.5703125" style="44" customWidth="1"/>
    <col min="11532" max="11532" width="12" style="44" customWidth="1"/>
    <col min="11533" max="11533" width="8.5703125" style="44"/>
    <col min="11534" max="11534" width="12" style="44" customWidth="1"/>
    <col min="11535" max="11535" width="11.42578125" style="44" customWidth="1"/>
    <col min="11536" max="11537" width="12" style="44" customWidth="1"/>
    <col min="11538" max="11774" width="8.5703125" style="44"/>
    <col min="11775" max="11775" width="13.28515625" style="44" bestFit="1" customWidth="1"/>
    <col min="11776" max="11776" width="16.28515625" style="44" customWidth="1"/>
    <col min="11777" max="11777" width="15.28515625" style="44" customWidth="1"/>
    <col min="11778" max="11778" width="14.42578125" style="44" customWidth="1"/>
    <col min="11779" max="11779" width="14.28515625" style="44" bestFit="1" customWidth="1"/>
    <col min="11780" max="11780" width="12.7109375" style="44" customWidth="1"/>
    <col min="11781" max="11781" width="19" style="44" customWidth="1"/>
    <col min="11782" max="11782" width="13" style="44" customWidth="1"/>
    <col min="11783" max="11783" width="11.7109375" style="44" customWidth="1"/>
    <col min="11784" max="11784" width="12.7109375" style="44" customWidth="1"/>
    <col min="11785" max="11785" width="16.28515625" style="44" customWidth="1"/>
    <col min="11786" max="11786" width="12.5703125" style="44" customWidth="1"/>
    <col min="11787" max="11787" width="17.5703125" style="44" customWidth="1"/>
    <col min="11788" max="11788" width="12" style="44" customWidth="1"/>
    <col min="11789" max="11789" width="8.5703125" style="44"/>
    <col min="11790" max="11790" width="12" style="44" customWidth="1"/>
    <col min="11791" max="11791" width="11.42578125" style="44" customWidth="1"/>
    <col min="11792" max="11793" width="12" style="44" customWidth="1"/>
    <col min="11794" max="12030" width="8.5703125" style="44"/>
    <col min="12031" max="12031" width="13.28515625" style="44" bestFit="1" customWidth="1"/>
    <col min="12032" max="12032" width="16.28515625" style="44" customWidth="1"/>
    <col min="12033" max="12033" width="15.28515625" style="44" customWidth="1"/>
    <col min="12034" max="12034" width="14.42578125" style="44" customWidth="1"/>
    <col min="12035" max="12035" width="14.28515625" style="44" bestFit="1" customWidth="1"/>
    <col min="12036" max="12036" width="12.7109375" style="44" customWidth="1"/>
    <col min="12037" max="12037" width="19" style="44" customWidth="1"/>
    <col min="12038" max="12038" width="13" style="44" customWidth="1"/>
    <col min="12039" max="12039" width="11.7109375" style="44" customWidth="1"/>
    <col min="12040" max="12040" width="12.7109375" style="44" customWidth="1"/>
    <col min="12041" max="12041" width="16.28515625" style="44" customWidth="1"/>
    <col min="12042" max="12042" width="12.5703125" style="44" customWidth="1"/>
    <col min="12043" max="12043" width="17.5703125" style="44" customWidth="1"/>
    <col min="12044" max="12044" width="12" style="44" customWidth="1"/>
    <col min="12045" max="12045" width="8.5703125" style="44"/>
    <col min="12046" max="12046" width="12" style="44" customWidth="1"/>
    <col min="12047" max="12047" width="11.42578125" style="44" customWidth="1"/>
    <col min="12048" max="12049" width="12" style="44" customWidth="1"/>
    <col min="12050" max="12286" width="8.5703125" style="44"/>
    <col min="12287" max="12287" width="13.28515625" style="44" bestFit="1" customWidth="1"/>
    <col min="12288" max="12288" width="16.28515625" style="44" customWidth="1"/>
    <col min="12289" max="12289" width="15.28515625" style="44" customWidth="1"/>
    <col min="12290" max="12290" width="14.42578125" style="44" customWidth="1"/>
    <col min="12291" max="12291" width="14.28515625" style="44" bestFit="1" customWidth="1"/>
    <col min="12292" max="12292" width="12.7109375" style="44" customWidth="1"/>
    <col min="12293" max="12293" width="19" style="44" customWidth="1"/>
    <col min="12294" max="12294" width="13" style="44" customWidth="1"/>
    <col min="12295" max="12295" width="11.7109375" style="44" customWidth="1"/>
    <col min="12296" max="12296" width="12.7109375" style="44" customWidth="1"/>
    <col min="12297" max="12297" width="16.28515625" style="44" customWidth="1"/>
    <col min="12298" max="12298" width="12.5703125" style="44" customWidth="1"/>
    <col min="12299" max="12299" width="17.5703125" style="44" customWidth="1"/>
    <col min="12300" max="12300" width="12" style="44" customWidth="1"/>
    <col min="12301" max="12301" width="8.5703125" style="44"/>
    <col min="12302" max="12302" width="12" style="44" customWidth="1"/>
    <col min="12303" max="12303" width="11.42578125" style="44" customWidth="1"/>
    <col min="12304" max="12305" width="12" style="44" customWidth="1"/>
    <col min="12306" max="12542" width="8.5703125" style="44"/>
    <col min="12543" max="12543" width="13.28515625" style="44" bestFit="1" customWidth="1"/>
    <col min="12544" max="12544" width="16.28515625" style="44" customWidth="1"/>
    <col min="12545" max="12545" width="15.28515625" style="44" customWidth="1"/>
    <col min="12546" max="12546" width="14.42578125" style="44" customWidth="1"/>
    <col min="12547" max="12547" width="14.28515625" style="44" bestFit="1" customWidth="1"/>
    <col min="12548" max="12548" width="12.7109375" style="44" customWidth="1"/>
    <col min="12549" max="12549" width="19" style="44" customWidth="1"/>
    <col min="12550" max="12550" width="13" style="44" customWidth="1"/>
    <col min="12551" max="12551" width="11.7109375" style="44" customWidth="1"/>
    <col min="12552" max="12552" width="12.7109375" style="44" customWidth="1"/>
    <col min="12553" max="12553" width="16.28515625" style="44" customWidth="1"/>
    <col min="12554" max="12554" width="12.5703125" style="44" customWidth="1"/>
    <col min="12555" max="12555" width="17.5703125" style="44" customWidth="1"/>
    <col min="12556" max="12556" width="12" style="44" customWidth="1"/>
    <col min="12557" max="12557" width="8.5703125" style="44"/>
    <col min="12558" max="12558" width="12" style="44" customWidth="1"/>
    <col min="12559" max="12559" width="11.42578125" style="44" customWidth="1"/>
    <col min="12560" max="12561" width="12" style="44" customWidth="1"/>
    <col min="12562" max="12798" width="8.5703125" style="44"/>
    <col min="12799" max="12799" width="13.28515625" style="44" bestFit="1" customWidth="1"/>
    <col min="12800" max="12800" width="16.28515625" style="44" customWidth="1"/>
    <col min="12801" max="12801" width="15.28515625" style="44" customWidth="1"/>
    <col min="12802" max="12802" width="14.42578125" style="44" customWidth="1"/>
    <col min="12803" max="12803" width="14.28515625" style="44" bestFit="1" customWidth="1"/>
    <col min="12804" max="12804" width="12.7109375" style="44" customWidth="1"/>
    <col min="12805" max="12805" width="19" style="44" customWidth="1"/>
    <col min="12806" max="12806" width="13" style="44" customWidth="1"/>
    <col min="12807" max="12807" width="11.7109375" style="44" customWidth="1"/>
    <col min="12808" max="12808" width="12.7109375" style="44" customWidth="1"/>
    <col min="12809" max="12809" width="16.28515625" style="44" customWidth="1"/>
    <col min="12810" max="12810" width="12.5703125" style="44" customWidth="1"/>
    <col min="12811" max="12811" width="17.5703125" style="44" customWidth="1"/>
    <col min="12812" max="12812" width="12" style="44" customWidth="1"/>
    <col min="12813" max="12813" width="8.5703125" style="44"/>
    <col min="12814" max="12814" width="12" style="44" customWidth="1"/>
    <col min="12815" max="12815" width="11.42578125" style="44" customWidth="1"/>
    <col min="12816" max="12817" width="12" style="44" customWidth="1"/>
    <col min="12818" max="13054" width="8.5703125" style="44"/>
    <col min="13055" max="13055" width="13.28515625" style="44" bestFit="1" customWidth="1"/>
    <col min="13056" max="13056" width="16.28515625" style="44" customWidth="1"/>
    <col min="13057" max="13057" width="15.28515625" style="44" customWidth="1"/>
    <col min="13058" max="13058" width="14.42578125" style="44" customWidth="1"/>
    <col min="13059" max="13059" width="14.28515625" style="44" bestFit="1" customWidth="1"/>
    <col min="13060" max="13060" width="12.7109375" style="44" customWidth="1"/>
    <col min="13061" max="13061" width="19" style="44" customWidth="1"/>
    <col min="13062" max="13062" width="13" style="44" customWidth="1"/>
    <col min="13063" max="13063" width="11.7109375" style="44" customWidth="1"/>
    <col min="13064" max="13064" width="12.7109375" style="44" customWidth="1"/>
    <col min="13065" max="13065" width="16.28515625" style="44" customWidth="1"/>
    <col min="13066" max="13066" width="12.5703125" style="44" customWidth="1"/>
    <col min="13067" max="13067" width="17.5703125" style="44" customWidth="1"/>
    <col min="13068" max="13068" width="12" style="44" customWidth="1"/>
    <col min="13069" max="13069" width="8.5703125" style="44"/>
    <col min="13070" max="13070" width="12" style="44" customWidth="1"/>
    <col min="13071" max="13071" width="11.42578125" style="44" customWidth="1"/>
    <col min="13072" max="13073" width="12" style="44" customWidth="1"/>
    <col min="13074" max="13310" width="8.5703125" style="44"/>
    <col min="13311" max="13311" width="13.28515625" style="44" bestFit="1" customWidth="1"/>
    <col min="13312" max="13312" width="16.28515625" style="44" customWidth="1"/>
    <col min="13313" max="13313" width="15.28515625" style="44" customWidth="1"/>
    <col min="13314" max="13314" width="14.42578125" style="44" customWidth="1"/>
    <col min="13315" max="13315" width="14.28515625" style="44" bestFit="1" customWidth="1"/>
    <col min="13316" max="13316" width="12.7109375" style="44" customWidth="1"/>
    <col min="13317" max="13317" width="19" style="44" customWidth="1"/>
    <col min="13318" max="13318" width="13" style="44" customWidth="1"/>
    <col min="13319" max="13319" width="11.7109375" style="44" customWidth="1"/>
    <col min="13320" max="13320" width="12.7109375" style="44" customWidth="1"/>
    <col min="13321" max="13321" width="16.28515625" style="44" customWidth="1"/>
    <col min="13322" max="13322" width="12.5703125" style="44" customWidth="1"/>
    <col min="13323" max="13323" width="17.5703125" style="44" customWidth="1"/>
    <col min="13324" max="13324" width="12" style="44" customWidth="1"/>
    <col min="13325" max="13325" width="8.5703125" style="44"/>
    <col min="13326" max="13326" width="12" style="44" customWidth="1"/>
    <col min="13327" max="13327" width="11.42578125" style="44" customWidth="1"/>
    <col min="13328" max="13329" width="12" style="44" customWidth="1"/>
    <col min="13330" max="13566" width="8.5703125" style="44"/>
    <col min="13567" max="13567" width="13.28515625" style="44" bestFit="1" customWidth="1"/>
    <col min="13568" max="13568" width="16.28515625" style="44" customWidth="1"/>
    <col min="13569" max="13569" width="15.28515625" style="44" customWidth="1"/>
    <col min="13570" max="13570" width="14.42578125" style="44" customWidth="1"/>
    <col min="13571" max="13571" width="14.28515625" style="44" bestFit="1" customWidth="1"/>
    <col min="13572" max="13572" width="12.7109375" style="44" customWidth="1"/>
    <col min="13573" max="13573" width="19" style="44" customWidth="1"/>
    <col min="13574" max="13574" width="13" style="44" customWidth="1"/>
    <col min="13575" max="13575" width="11.7109375" style="44" customWidth="1"/>
    <col min="13576" max="13576" width="12.7109375" style="44" customWidth="1"/>
    <col min="13577" max="13577" width="16.28515625" style="44" customWidth="1"/>
    <col min="13578" max="13578" width="12.5703125" style="44" customWidth="1"/>
    <col min="13579" max="13579" width="17.5703125" style="44" customWidth="1"/>
    <col min="13580" max="13580" width="12" style="44" customWidth="1"/>
    <col min="13581" max="13581" width="8.5703125" style="44"/>
    <col min="13582" max="13582" width="12" style="44" customWidth="1"/>
    <col min="13583" max="13583" width="11.42578125" style="44" customWidth="1"/>
    <col min="13584" max="13585" width="12" style="44" customWidth="1"/>
    <col min="13586" max="13822" width="8.5703125" style="44"/>
    <col min="13823" max="13823" width="13.28515625" style="44" bestFit="1" customWidth="1"/>
    <col min="13824" max="13824" width="16.28515625" style="44" customWidth="1"/>
    <col min="13825" max="13825" width="15.28515625" style="44" customWidth="1"/>
    <col min="13826" max="13826" width="14.42578125" style="44" customWidth="1"/>
    <col min="13827" max="13827" width="14.28515625" style="44" bestFit="1" customWidth="1"/>
    <col min="13828" max="13828" width="12.7109375" style="44" customWidth="1"/>
    <col min="13829" max="13829" width="19" style="44" customWidth="1"/>
    <col min="13830" max="13830" width="13" style="44" customWidth="1"/>
    <col min="13831" max="13831" width="11.7109375" style="44" customWidth="1"/>
    <col min="13832" max="13832" width="12.7109375" style="44" customWidth="1"/>
    <col min="13833" max="13833" width="16.28515625" style="44" customWidth="1"/>
    <col min="13834" max="13834" width="12.5703125" style="44" customWidth="1"/>
    <col min="13835" max="13835" width="17.5703125" style="44" customWidth="1"/>
    <col min="13836" max="13836" width="12" style="44" customWidth="1"/>
    <col min="13837" max="13837" width="8.5703125" style="44"/>
    <col min="13838" max="13838" width="12" style="44" customWidth="1"/>
    <col min="13839" max="13839" width="11.42578125" style="44" customWidth="1"/>
    <col min="13840" max="13841" width="12" style="44" customWidth="1"/>
    <col min="13842" max="14078" width="8.5703125" style="44"/>
    <col min="14079" max="14079" width="13.28515625" style="44" bestFit="1" customWidth="1"/>
    <col min="14080" max="14080" width="16.28515625" style="44" customWidth="1"/>
    <col min="14081" max="14081" width="15.28515625" style="44" customWidth="1"/>
    <col min="14082" max="14082" width="14.42578125" style="44" customWidth="1"/>
    <col min="14083" max="14083" width="14.28515625" style="44" bestFit="1" customWidth="1"/>
    <col min="14084" max="14084" width="12.7109375" style="44" customWidth="1"/>
    <col min="14085" max="14085" width="19" style="44" customWidth="1"/>
    <col min="14086" max="14086" width="13" style="44" customWidth="1"/>
    <col min="14087" max="14087" width="11.7109375" style="44" customWidth="1"/>
    <col min="14088" max="14088" width="12.7109375" style="44" customWidth="1"/>
    <col min="14089" max="14089" width="16.28515625" style="44" customWidth="1"/>
    <col min="14090" max="14090" width="12.5703125" style="44" customWidth="1"/>
    <col min="14091" max="14091" width="17.5703125" style="44" customWidth="1"/>
    <col min="14092" max="14092" width="12" style="44" customWidth="1"/>
    <col min="14093" max="14093" width="8.5703125" style="44"/>
    <col min="14094" max="14094" width="12" style="44" customWidth="1"/>
    <col min="14095" max="14095" width="11.42578125" style="44" customWidth="1"/>
    <col min="14096" max="14097" width="12" style="44" customWidth="1"/>
    <col min="14098" max="14334" width="8.5703125" style="44"/>
    <col min="14335" max="14335" width="13.28515625" style="44" bestFit="1" customWidth="1"/>
    <col min="14336" max="14336" width="16.28515625" style="44" customWidth="1"/>
    <col min="14337" max="14337" width="15.28515625" style="44" customWidth="1"/>
    <col min="14338" max="14338" width="14.42578125" style="44" customWidth="1"/>
    <col min="14339" max="14339" width="14.28515625" style="44" bestFit="1" customWidth="1"/>
    <col min="14340" max="14340" width="12.7109375" style="44" customWidth="1"/>
    <col min="14341" max="14341" width="19" style="44" customWidth="1"/>
    <col min="14342" max="14342" width="13" style="44" customWidth="1"/>
    <col min="14343" max="14343" width="11.7109375" style="44" customWidth="1"/>
    <col min="14344" max="14344" width="12.7109375" style="44" customWidth="1"/>
    <col min="14345" max="14345" width="16.28515625" style="44" customWidth="1"/>
    <col min="14346" max="14346" width="12.5703125" style="44" customWidth="1"/>
    <col min="14347" max="14347" width="17.5703125" style="44" customWidth="1"/>
    <col min="14348" max="14348" width="12" style="44" customWidth="1"/>
    <col min="14349" max="14349" width="8.5703125" style="44"/>
    <col min="14350" max="14350" width="12" style="44" customWidth="1"/>
    <col min="14351" max="14351" width="11.42578125" style="44" customWidth="1"/>
    <col min="14352" max="14353" width="12" style="44" customWidth="1"/>
    <col min="14354" max="14590" width="8.5703125" style="44"/>
    <col min="14591" max="14591" width="13.28515625" style="44" bestFit="1" customWidth="1"/>
    <col min="14592" max="14592" width="16.28515625" style="44" customWidth="1"/>
    <col min="14593" max="14593" width="15.28515625" style="44" customWidth="1"/>
    <col min="14594" max="14594" width="14.42578125" style="44" customWidth="1"/>
    <col min="14595" max="14595" width="14.28515625" style="44" bestFit="1" customWidth="1"/>
    <col min="14596" max="14596" width="12.7109375" style="44" customWidth="1"/>
    <col min="14597" max="14597" width="19" style="44" customWidth="1"/>
    <col min="14598" max="14598" width="13" style="44" customWidth="1"/>
    <col min="14599" max="14599" width="11.7109375" style="44" customWidth="1"/>
    <col min="14600" max="14600" width="12.7109375" style="44" customWidth="1"/>
    <col min="14601" max="14601" width="16.28515625" style="44" customWidth="1"/>
    <col min="14602" max="14602" width="12.5703125" style="44" customWidth="1"/>
    <col min="14603" max="14603" width="17.5703125" style="44" customWidth="1"/>
    <col min="14604" max="14604" width="12" style="44" customWidth="1"/>
    <col min="14605" max="14605" width="8.5703125" style="44"/>
    <col min="14606" max="14606" width="12" style="44" customWidth="1"/>
    <col min="14607" max="14607" width="11.42578125" style="44" customWidth="1"/>
    <col min="14608" max="14609" width="12" style="44" customWidth="1"/>
    <col min="14610" max="14846" width="8.5703125" style="44"/>
    <col min="14847" max="14847" width="13.28515625" style="44" bestFit="1" customWidth="1"/>
    <col min="14848" max="14848" width="16.28515625" style="44" customWidth="1"/>
    <col min="14849" max="14849" width="15.28515625" style="44" customWidth="1"/>
    <col min="14850" max="14850" width="14.42578125" style="44" customWidth="1"/>
    <col min="14851" max="14851" width="14.28515625" style="44" bestFit="1" customWidth="1"/>
    <col min="14852" max="14852" width="12.7109375" style="44" customWidth="1"/>
    <col min="14853" max="14853" width="19" style="44" customWidth="1"/>
    <col min="14854" max="14854" width="13" style="44" customWidth="1"/>
    <col min="14855" max="14855" width="11.7109375" style="44" customWidth="1"/>
    <col min="14856" max="14856" width="12.7109375" style="44" customWidth="1"/>
    <col min="14857" max="14857" width="16.28515625" style="44" customWidth="1"/>
    <col min="14858" max="14858" width="12.5703125" style="44" customWidth="1"/>
    <col min="14859" max="14859" width="17.5703125" style="44" customWidth="1"/>
    <col min="14860" max="14860" width="12" style="44" customWidth="1"/>
    <col min="14861" max="14861" width="8.5703125" style="44"/>
    <col min="14862" max="14862" width="12" style="44" customWidth="1"/>
    <col min="14863" max="14863" width="11.42578125" style="44" customWidth="1"/>
    <col min="14864" max="14865" width="12" style="44" customWidth="1"/>
    <col min="14866" max="15102" width="8.5703125" style="44"/>
    <col min="15103" max="15103" width="13.28515625" style="44" bestFit="1" customWidth="1"/>
    <col min="15104" max="15104" width="16.28515625" style="44" customWidth="1"/>
    <col min="15105" max="15105" width="15.28515625" style="44" customWidth="1"/>
    <col min="15106" max="15106" width="14.42578125" style="44" customWidth="1"/>
    <col min="15107" max="15107" width="14.28515625" style="44" bestFit="1" customWidth="1"/>
    <col min="15108" max="15108" width="12.7109375" style="44" customWidth="1"/>
    <col min="15109" max="15109" width="19" style="44" customWidth="1"/>
    <col min="15110" max="15110" width="13" style="44" customWidth="1"/>
    <col min="15111" max="15111" width="11.7109375" style="44" customWidth="1"/>
    <col min="15112" max="15112" width="12.7109375" style="44" customWidth="1"/>
    <col min="15113" max="15113" width="16.28515625" style="44" customWidth="1"/>
    <col min="15114" max="15114" width="12.5703125" style="44" customWidth="1"/>
    <col min="15115" max="15115" width="17.5703125" style="44" customWidth="1"/>
    <col min="15116" max="15116" width="12" style="44" customWidth="1"/>
    <col min="15117" max="15117" width="8.5703125" style="44"/>
    <col min="15118" max="15118" width="12" style="44" customWidth="1"/>
    <col min="15119" max="15119" width="11.42578125" style="44" customWidth="1"/>
    <col min="15120" max="15121" width="12" style="44" customWidth="1"/>
    <col min="15122" max="15358" width="8.5703125" style="44"/>
    <col min="15359" max="15359" width="13.28515625" style="44" bestFit="1" customWidth="1"/>
    <col min="15360" max="15360" width="16.28515625" style="44" customWidth="1"/>
    <col min="15361" max="15361" width="15.28515625" style="44" customWidth="1"/>
    <col min="15362" max="15362" width="14.42578125" style="44" customWidth="1"/>
    <col min="15363" max="15363" width="14.28515625" style="44" bestFit="1" customWidth="1"/>
    <col min="15364" max="15364" width="12.7109375" style="44" customWidth="1"/>
    <col min="15365" max="15365" width="19" style="44" customWidth="1"/>
    <col min="15366" max="15366" width="13" style="44" customWidth="1"/>
    <col min="15367" max="15367" width="11.7109375" style="44" customWidth="1"/>
    <col min="15368" max="15368" width="12.7109375" style="44" customWidth="1"/>
    <col min="15369" max="15369" width="16.28515625" style="44" customWidth="1"/>
    <col min="15370" max="15370" width="12.5703125" style="44" customWidth="1"/>
    <col min="15371" max="15371" width="17.5703125" style="44" customWidth="1"/>
    <col min="15372" max="15372" width="12" style="44" customWidth="1"/>
    <col min="15373" max="15373" width="8.5703125" style="44"/>
    <col min="15374" max="15374" width="12" style="44" customWidth="1"/>
    <col min="15375" max="15375" width="11.42578125" style="44" customWidth="1"/>
    <col min="15376" max="15377" width="12" style="44" customWidth="1"/>
    <col min="15378" max="15614" width="8.5703125" style="44"/>
    <col min="15615" max="15615" width="13.28515625" style="44" bestFit="1" customWidth="1"/>
    <col min="15616" max="15616" width="16.28515625" style="44" customWidth="1"/>
    <col min="15617" max="15617" width="15.28515625" style="44" customWidth="1"/>
    <col min="15618" max="15618" width="14.42578125" style="44" customWidth="1"/>
    <col min="15619" max="15619" width="14.28515625" style="44" bestFit="1" customWidth="1"/>
    <col min="15620" max="15620" width="12.7109375" style="44" customWidth="1"/>
    <col min="15621" max="15621" width="19" style="44" customWidth="1"/>
    <col min="15622" max="15622" width="13" style="44" customWidth="1"/>
    <col min="15623" max="15623" width="11.7109375" style="44" customWidth="1"/>
    <col min="15624" max="15624" width="12.7109375" style="44" customWidth="1"/>
    <col min="15625" max="15625" width="16.28515625" style="44" customWidth="1"/>
    <col min="15626" max="15626" width="12.5703125" style="44" customWidth="1"/>
    <col min="15627" max="15627" width="17.5703125" style="44" customWidth="1"/>
    <col min="15628" max="15628" width="12" style="44" customWidth="1"/>
    <col min="15629" max="15629" width="8.5703125" style="44"/>
    <col min="15630" max="15630" width="12" style="44" customWidth="1"/>
    <col min="15631" max="15631" width="11.42578125" style="44" customWidth="1"/>
    <col min="15632" max="15633" width="12" style="44" customWidth="1"/>
    <col min="15634" max="15870" width="8.5703125" style="44"/>
    <col min="15871" max="15871" width="13.28515625" style="44" bestFit="1" customWidth="1"/>
    <col min="15872" max="15872" width="16.28515625" style="44" customWidth="1"/>
    <col min="15873" max="15873" width="15.28515625" style="44" customWidth="1"/>
    <col min="15874" max="15874" width="14.42578125" style="44" customWidth="1"/>
    <col min="15875" max="15875" width="14.28515625" style="44" bestFit="1" customWidth="1"/>
    <col min="15876" max="15876" width="12.7109375" style="44" customWidth="1"/>
    <col min="15877" max="15877" width="19" style="44" customWidth="1"/>
    <col min="15878" max="15878" width="13" style="44" customWidth="1"/>
    <col min="15879" max="15879" width="11.7109375" style="44" customWidth="1"/>
    <col min="15880" max="15880" width="12.7109375" style="44" customWidth="1"/>
    <col min="15881" max="15881" width="16.28515625" style="44" customWidth="1"/>
    <col min="15882" max="15882" width="12.5703125" style="44" customWidth="1"/>
    <col min="15883" max="15883" width="17.5703125" style="44" customWidth="1"/>
    <col min="15884" max="15884" width="12" style="44" customWidth="1"/>
    <col min="15885" max="15885" width="8.5703125" style="44"/>
    <col min="15886" max="15886" width="12" style="44" customWidth="1"/>
    <col min="15887" max="15887" width="11.42578125" style="44" customWidth="1"/>
    <col min="15888" max="15889" width="12" style="44" customWidth="1"/>
    <col min="15890" max="16126" width="8.5703125" style="44"/>
    <col min="16127" max="16127" width="13.28515625" style="44" bestFit="1" customWidth="1"/>
    <col min="16128" max="16128" width="16.28515625" style="44" customWidth="1"/>
    <col min="16129" max="16129" width="15.28515625" style="44" customWidth="1"/>
    <col min="16130" max="16130" width="14.42578125" style="44" customWidth="1"/>
    <col min="16131" max="16131" width="14.28515625" style="44" bestFit="1" customWidth="1"/>
    <col min="16132" max="16132" width="12.7109375" style="44" customWidth="1"/>
    <col min="16133" max="16133" width="19" style="44" customWidth="1"/>
    <col min="16134" max="16134" width="13" style="44" customWidth="1"/>
    <col min="16135" max="16135" width="11.7109375" style="44" customWidth="1"/>
    <col min="16136" max="16136" width="12.7109375" style="44" customWidth="1"/>
    <col min="16137" max="16137" width="16.28515625" style="44" customWidth="1"/>
    <col min="16138" max="16138" width="12.5703125" style="44" customWidth="1"/>
    <col min="16139" max="16139" width="17.5703125" style="44" customWidth="1"/>
    <col min="16140" max="16140" width="12" style="44" customWidth="1"/>
    <col min="16141" max="16141" width="8.5703125" style="44"/>
    <col min="16142" max="16142" width="12" style="44" customWidth="1"/>
    <col min="16143" max="16143" width="11.42578125" style="44" customWidth="1"/>
    <col min="16144" max="16145" width="12" style="44" customWidth="1"/>
    <col min="16146" max="16384" width="8.5703125" style="44"/>
  </cols>
  <sheetData>
    <row r="1" spans="1:14" ht="14.25" customHeight="1" x14ac:dyDescent="0.3">
      <c r="A1" s="493" t="s">
        <v>0</v>
      </c>
      <c r="B1" s="494"/>
      <c r="C1" s="494"/>
      <c r="D1" s="46"/>
      <c r="E1" s="47"/>
      <c r="F1" s="48"/>
      <c r="H1" s="483" t="s">
        <v>1</v>
      </c>
      <c r="I1" s="484"/>
      <c r="J1" s="484"/>
      <c r="K1" s="485"/>
    </row>
    <row r="2" spans="1:14" ht="12.75" customHeight="1" x14ac:dyDescent="0.3">
      <c r="A2" s="495" t="s">
        <v>2</v>
      </c>
      <c r="B2" s="496"/>
      <c r="C2" s="496"/>
      <c r="D2" s="50"/>
      <c r="E2" s="45"/>
      <c r="F2" s="51"/>
      <c r="H2" s="486" t="s">
        <v>289</v>
      </c>
      <c r="I2" s="487"/>
      <c r="J2" s="487"/>
      <c r="K2" s="488"/>
    </row>
    <row r="3" spans="1:14" ht="19.5" customHeight="1" thickBot="1" x14ac:dyDescent="0.35">
      <c r="A3" s="497" t="s">
        <v>3</v>
      </c>
      <c r="B3" s="498" t="s">
        <v>4</v>
      </c>
      <c r="C3" s="498" t="s">
        <v>4</v>
      </c>
      <c r="D3" s="53"/>
      <c r="E3" s="54"/>
      <c r="F3" s="55"/>
      <c r="H3" s="489"/>
      <c r="I3" s="490"/>
      <c r="J3" s="490"/>
      <c r="K3" s="491"/>
    </row>
    <row r="4" spans="1:14" ht="16.5" customHeight="1" x14ac:dyDescent="0.3">
      <c r="A4" s="56"/>
      <c r="B4" s="56"/>
      <c r="C4" s="56"/>
      <c r="D4" s="56"/>
      <c r="E4" s="56"/>
      <c r="F4" s="56"/>
      <c r="G4" s="56"/>
      <c r="H4" s="56"/>
      <c r="I4" s="56"/>
      <c r="J4" s="56"/>
      <c r="K4" s="58"/>
    </row>
    <row r="5" spans="1:14" ht="19.5" customHeight="1" x14ac:dyDescent="0.3">
      <c r="A5" s="554" t="s">
        <v>212</v>
      </c>
      <c r="B5" s="555"/>
      <c r="C5" s="555"/>
      <c r="D5" s="555"/>
      <c r="E5" s="555"/>
      <c r="F5" s="555"/>
      <c r="G5" s="555"/>
      <c r="H5" s="555"/>
      <c r="I5" s="555"/>
      <c r="J5" s="555"/>
      <c r="K5" s="555"/>
    </row>
    <row r="6" spans="1:14" ht="66" customHeight="1" x14ac:dyDescent="0.3">
      <c r="A6" s="492" t="s">
        <v>5</v>
      </c>
      <c r="B6" s="59" t="s">
        <v>6</v>
      </c>
      <c r="C6" s="59" t="s">
        <v>204</v>
      </c>
      <c r="D6" s="424" t="s">
        <v>160</v>
      </c>
      <c r="E6" s="64"/>
      <c r="F6" s="59"/>
      <c r="G6" s="59" t="s">
        <v>25</v>
      </c>
      <c r="H6" s="59" t="s">
        <v>80</v>
      </c>
      <c r="I6" s="94" t="s">
        <v>26</v>
      </c>
      <c r="J6" s="96" t="s">
        <v>37</v>
      </c>
      <c r="K6" s="96" t="s">
        <v>38</v>
      </c>
    </row>
    <row r="7" spans="1:14" ht="18" customHeight="1" x14ac:dyDescent="0.3">
      <c r="A7" s="492"/>
      <c r="B7" s="61" t="s">
        <v>77</v>
      </c>
      <c r="C7" s="62">
        <v>63807.87</v>
      </c>
      <c r="D7" s="362">
        <f>49.08*13</f>
        <v>638.04</v>
      </c>
      <c r="E7" s="64"/>
      <c r="F7" s="363"/>
      <c r="G7" s="65">
        <f>+C7+D7</f>
        <v>64445.91</v>
      </c>
      <c r="H7" s="66">
        <f>G7*38.38%</f>
        <v>24734.340258000004</v>
      </c>
      <c r="I7" s="67">
        <f>+ROUND(+G7+H7,2)</f>
        <v>89180.25</v>
      </c>
      <c r="J7" s="97"/>
      <c r="K7" s="107">
        <f>+ROUND(I7*J7,2)</f>
        <v>0</v>
      </c>
    </row>
    <row r="8" spans="1:14" ht="18" customHeight="1" x14ac:dyDescent="0.3">
      <c r="A8" s="492"/>
      <c r="B8" s="61" t="s">
        <v>8</v>
      </c>
      <c r="C8" s="62">
        <v>50005.77</v>
      </c>
      <c r="D8" s="425">
        <f>38.47*13</f>
        <v>500.11</v>
      </c>
      <c r="E8" s="64"/>
      <c r="F8" s="363"/>
      <c r="G8" s="65">
        <f>+C8+D8</f>
        <v>50505.88</v>
      </c>
      <c r="H8" s="66">
        <f>G8*38.38%</f>
        <v>19384.156744</v>
      </c>
      <c r="I8" s="67">
        <f>+ROUND(+G8+H8,2)</f>
        <v>69890.039999999994</v>
      </c>
      <c r="J8" s="97"/>
      <c r="K8" s="107">
        <f>+ROUND(I8*J8,2)</f>
        <v>0</v>
      </c>
      <c r="L8" s="99"/>
      <c r="N8" s="52"/>
    </row>
    <row r="9" spans="1:14" ht="14.25" customHeight="1" x14ac:dyDescent="0.3">
      <c r="A9" s="71"/>
      <c r="B9" s="72"/>
      <c r="C9" s="108"/>
      <c r="D9" s="108"/>
      <c r="E9" s="108"/>
      <c r="F9" s="108"/>
      <c r="G9" s="108"/>
      <c r="H9" s="108"/>
      <c r="I9" s="108"/>
      <c r="J9" s="109"/>
      <c r="K9" s="108"/>
      <c r="L9" s="99"/>
      <c r="M9" s="52"/>
      <c r="N9" s="52"/>
    </row>
    <row r="10" spans="1:14" ht="81" customHeight="1" x14ac:dyDescent="0.3">
      <c r="A10" s="492" t="s">
        <v>9</v>
      </c>
      <c r="B10" s="74"/>
      <c r="C10" s="59" t="s">
        <v>134</v>
      </c>
      <c r="D10" s="59" t="s">
        <v>160</v>
      </c>
      <c r="E10" s="59" t="s">
        <v>27</v>
      </c>
      <c r="F10" s="59" t="s">
        <v>28</v>
      </c>
      <c r="G10" s="59" t="s">
        <v>10</v>
      </c>
      <c r="H10" s="59" t="s">
        <v>29</v>
      </c>
      <c r="I10" s="360" t="s">
        <v>26</v>
      </c>
      <c r="J10" s="96" t="s">
        <v>37</v>
      </c>
      <c r="K10" s="96" t="s">
        <v>38</v>
      </c>
      <c r="N10" s="52"/>
    </row>
    <row r="11" spans="1:14" ht="15.75" customHeight="1" x14ac:dyDescent="0.3">
      <c r="A11" s="492"/>
      <c r="B11" s="235" t="s">
        <v>168</v>
      </c>
      <c r="C11" s="365">
        <f>34634.49/12*13</f>
        <v>37520.697500000002</v>
      </c>
      <c r="D11" s="365">
        <f>28.86*13</f>
        <v>375.18</v>
      </c>
      <c r="E11" s="365"/>
      <c r="F11" s="365"/>
      <c r="G11" s="365">
        <f>+C11+D11+E11+F11</f>
        <v>37895.877500000002</v>
      </c>
      <c r="H11" s="365">
        <f>+(C11+D11+E11)*38.38%+(F11*32.7%)</f>
        <v>14544.437784500002</v>
      </c>
      <c r="I11" s="364" t="str">
        <f>+IF(E11&lt;&gt;0,+ROUND(+G11+H11,2),"0")</f>
        <v>0</v>
      </c>
      <c r="J11" s="95"/>
      <c r="K11" s="107">
        <f>+ROUND(I11*J11,2)</f>
        <v>0</v>
      </c>
    </row>
    <row r="12" spans="1:14" x14ac:dyDescent="0.3">
      <c r="A12" s="492"/>
      <c r="B12" s="72"/>
      <c r="C12" s="73"/>
      <c r="D12" s="73"/>
      <c r="E12" s="73"/>
      <c r="F12" s="73"/>
      <c r="G12" s="73"/>
      <c r="H12" s="73"/>
      <c r="I12" s="108"/>
      <c r="J12" s="109"/>
      <c r="K12" s="108"/>
    </row>
    <row r="13" spans="1:14" ht="75" x14ac:dyDescent="0.3">
      <c r="A13" s="492"/>
      <c r="B13" s="74"/>
      <c r="C13" s="59" t="s">
        <v>134</v>
      </c>
      <c r="D13" s="59" t="s">
        <v>160</v>
      </c>
      <c r="E13" s="59" t="s">
        <v>269</v>
      </c>
      <c r="F13" s="59"/>
      <c r="G13" s="59" t="s">
        <v>32</v>
      </c>
      <c r="H13" s="59" t="s">
        <v>173</v>
      </c>
      <c r="I13" s="360" t="s">
        <v>26</v>
      </c>
      <c r="J13" s="96" t="s">
        <v>37</v>
      </c>
      <c r="K13" s="96" t="s">
        <v>38</v>
      </c>
    </row>
    <row r="14" spans="1:14" x14ac:dyDescent="0.3">
      <c r="A14" s="492"/>
      <c r="B14" s="235" t="s">
        <v>11</v>
      </c>
      <c r="C14" s="62">
        <f>ROUND(25363.13/12*13,2)</f>
        <v>27476.720000000001</v>
      </c>
      <c r="D14" s="361">
        <f>21.14*13</f>
        <v>274.82</v>
      </c>
      <c r="E14" s="361"/>
      <c r="F14" s="75"/>
      <c r="G14" s="361">
        <f>+F14+D14+C14+E14</f>
        <v>27751.54</v>
      </c>
      <c r="H14" s="66">
        <f>G14*38.38%</f>
        <v>10651.041052</v>
      </c>
      <c r="I14" s="364">
        <f>+ROUND(+G14+H14,2)</f>
        <v>38402.58</v>
      </c>
      <c r="J14" s="97">
        <v>4</v>
      </c>
      <c r="K14" s="107">
        <f>+ROUND(I14*J14,2)</f>
        <v>153610.32</v>
      </c>
    </row>
    <row r="15" spans="1:14" x14ac:dyDescent="0.3">
      <c r="A15" s="492"/>
      <c r="B15" s="235" t="s">
        <v>12</v>
      </c>
      <c r="C15" s="62">
        <f>+ROUND(20884.37/12*13,2)</f>
        <v>22624.73</v>
      </c>
      <c r="D15" s="361">
        <f>17.4*13</f>
        <v>226.2</v>
      </c>
      <c r="E15" s="361"/>
      <c r="F15" s="75"/>
      <c r="G15" s="361">
        <f>+F15+D15+C15+E15</f>
        <v>22850.93</v>
      </c>
      <c r="H15" s="66">
        <f>G15*38.38%</f>
        <v>8770.1869340000012</v>
      </c>
      <c r="I15" s="364">
        <f>+ROUND(+G15+H15,2)</f>
        <v>31621.119999999999</v>
      </c>
      <c r="J15" s="97">
        <v>11</v>
      </c>
      <c r="K15" s="107">
        <f>+ROUND(I15*J15,2)</f>
        <v>347832.32000000001</v>
      </c>
    </row>
    <row r="16" spans="1:14" ht="21.75" customHeight="1" x14ac:dyDescent="0.3">
      <c r="A16" s="492"/>
      <c r="B16" s="235" t="s">
        <v>13</v>
      </c>
      <c r="C16" s="62">
        <f>+ROUND(19847.64/12*13,2)</f>
        <v>21501.61</v>
      </c>
      <c r="D16" s="361">
        <f>16.54*13</f>
        <v>215.01999999999998</v>
      </c>
      <c r="E16" s="361"/>
      <c r="F16" s="75"/>
      <c r="G16" s="361">
        <f>+F16+D16+C16+E16</f>
        <v>21716.63</v>
      </c>
      <c r="H16" s="66">
        <f>G16*38.38%</f>
        <v>8334.8425940000016</v>
      </c>
      <c r="I16" s="364">
        <f>+ROUND(+G16+H16,2)</f>
        <v>30051.47</v>
      </c>
      <c r="J16" s="97">
        <v>3</v>
      </c>
      <c r="K16" s="107">
        <f>+ROUND(I16*J16,2)</f>
        <v>90154.41</v>
      </c>
    </row>
    <row r="17" spans="1:11" ht="18.75" customHeight="1" x14ac:dyDescent="0.35">
      <c r="B17" s="45"/>
      <c r="C17" s="114"/>
      <c r="D17" s="115"/>
      <c r="E17" s="115"/>
      <c r="F17" s="114"/>
      <c r="G17" s="116" t="s">
        <v>15</v>
      </c>
      <c r="H17" s="117" t="s">
        <v>176</v>
      </c>
      <c r="I17" s="118"/>
      <c r="J17" s="119">
        <f>+J7</f>
        <v>0</v>
      </c>
      <c r="K17" s="120">
        <f>+K7</f>
        <v>0</v>
      </c>
    </row>
    <row r="18" spans="1:11" ht="18.75" customHeight="1" x14ac:dyDescent="0.35">
      <c r="B18" s="100"/>
      <c r="C18" s="100"/>
      <c r="D18" s="45"/>
      <c r="E18" s="45"/>
      <c r="F18" s="100"/>
      <c r="G18" s="116" t="s">
        <v>15</v>
      </c>
      <c r="H18" s="121" t="s">
        <v>177</v>
      </c>
      <c r="I18" s="64"/>
      <c r="J18" s="122">
        <f>+SUM(J8:J16)</f>
        <v>18</v>
      </c>
      <c r="K18" s="107">
        <f>+SUM(K8:K16)</f>
        <v>591597.05000000005</v>
      </c>
    </row>
    <row r="19" spans="1:11" ht="18.75" customHeight="1" x14ac:dyDescent="0.3">
      <c r="B19" s="100"/>
      <c r="C19" s="100"/>
      <c r="D19" s="100"/>
      <c r="E19" s="100"/>
      <c r="F19" s="100"/>
      <c r="G19" s="100"/>
      <c r="H19" s="35" t="s">
        <v>18</v>
      </c>
      <c r="I19" s="35"/>
      <c r="J19" s="101">
        <f>+SUM(J7:J16)</f>
        <v>18</v>
      </c>
      <c r="K19" s="98">
        <f>+SUM(K7:K16)</f>
        <v>591597.05000000005</v>
      </c>
    </row>
    <row r="20" spans="1:11" ht="18.75" customHeight="1" x14ac:dyDescent="0.3"/>
    <row r="21" spans="1:11" ht="92.65" customHeight="1" x14ac:dyDescent="0.3">
      <c r="H21" s="518" t="s">
        <v>169</v>
      </c>
      <c r="I21" s="518"/>
      <c r="J21" s="518"/>
      <c r="K21" s="375" t="s">
        <v>175</v>
      </c>
    </row>
    <row r="22" spans="1:11" ht="18.75" customHeight="1" x14ac:dyDescent="0.3">
      <c r="H22" s="559" t="s">
        <v>170</v>
      </c>
      <c r="I22" s="560"/>
      <c r="J22" s="561"/>
      <c r="K22" s="121"/>
    </row>
    <row r="23" spans="1:11" ht="18.75" customHeight="1" x14ac:dyDescent="0.3">
      <c r="H23" s="510" t="s">
        <v>171</v>
      </c>
      <c r="I23" s="510"/>
      <c r="J23" s="510"/>
      <c r="K23" s="64"/>
    </row>
    <row r="24" spans="1:11" ht="18.75" customHeight="1" x14ac:dyDescent="0.3">
      <c r="I24" s="509"/>
      <c r="J24" s="509"/>
    </row>
    <row r="25" spans="1:11" ht="18.75" customHeight="1" x14ac:dyDescent="0.3">
      <c r="H25" s="511" t="s">
        <v>253</v>
      </c>
      <c r="I25" s="511"/>
      <c r="J25" s="511"/>
      <c r="K25" s="377" t="s">
        <v>172</v>
      </c>
    </row>
    <row r="26" spans="1:11" ht="36.4" customHeight="1" x14ac:dyDescent="0.3">
      <c r="H26" s="510" t="s">
        <v>213</v>
      </c>
      <c r="I26" s="510"/>
      <c r="J26" s="510"/>
      <c r="K26" s="376">
        <f>+K17-K22</f>
        <v>0</v>
      </c>
    </row>
    <row r="27" spans="1:11" ht="45" customHeight="1" x14ac:dyDescent="0.3">
      <c r="H27" s="510" t="s">
        <v>214</v>
      </c>
      <c r="I27" s="510"/>
      <c r="J27" s="510"/>
      <c r="K27" s="129">
        <f>+K18-K23</f>
        <v>591597.05000000005</v>
      </c>
    </row>
    <row r="28" spans="1:11" ht="18.75" customHeight="1" x14ac:dyDescent="0.3">
      <c r="I28" s="79"/>
      <c r="J28" s="79"/>
      <c r="K28" s="79"/>
    </row>
    <row r="29" spans="1:11" ht="18.75" customHeight="1" thickBot="1" x14ac:dyDescent="0.35">
      <c r="I29" s="79"/>
      <c r="J29" s="79"/>
      <c r="K29" s="79"/>
    </row>
    <row r="30" spans="1:11" x14ac:dyDescent="0.3">
      <c r="A30" s="530" t="s">
        <v>48</v>
      </c>
      <c r="B30" s="531"/>
      <c r="C30" s="531"/>
      <c r="D30" s="531"/>
      <c r="E30" s="531"/>
      <c r="F30" s="531"/>
      <c r="G30" s="531"/>
      <c r="H30" s="531"/>
      <c r="I30" s="531"/>
      <c r="J30" s="531"/>
      <c r="K30" s="532"/>
    </row>
    <row r="31" spans="1:11" ht="62.1" customHeight="1" x14ac:dyDescent="0.3">
      <c r="A31" s="505" t="s">
        <v>81</v>
      </c>
      <c r="B31" s="505"/>
      <c r="C31" s="505"/>
      <c r="D31" s="505"/>
      <c r="E31" s="505"/>
      <c r="F31" s="505"/>
      <c r="G31" s="505"/>
      <c r="H31" s="505"/>
      <c r="I31" s="505"/>
      <c r="J31" s="505"/>
      <c r="K31" s="505"/>
    </row>
    <row r="32" spans="1:11" ht="51.75" customHeight="1" thickBot="1" x14ac:dyDescent="0.35">
      <c r="A32" s="556" t="s">
        <v>84</v>
      </c>
      <c r="B32" s="557"/>
      <c r="C32" s="557"/>
      <c r="D32" s="557"/>
      <c r="E32" s="557"/>
      <c r="F32" s="557"/>
      <c r="G32" s="557"/>
      <c r="H32" s="557"/>
      <c r="I32" s="557"/>
      <c r="J32" s="557"/>
      <c r="K32" s="558"/>
    </row>
  </sheetData>
  <sheetProtection selectLockedCells="1" selectUnlockedCells="1"/>
  <mergeCells count="18">
    <mergeCell ref="A6:A8"/>
    <mergeCell ref="A30:K30"/>
    <mergeCell ref="A31:K31"/>
    <mergeCell ref="A32:K32"/>
    <mergeCell ref="A10:A16"/>
    <mergeCell ref="H21:J21"/>
    <mergeCell ref="H22:J22"/>
    <mergeCell ref="H23:J23"/>
    <mergeCell ref="I24:J24"/>
    <mergeCell ref="H25:J25"/>
    <mergeCell ref="H26:J26"/>
    <mergeCell ref="H27:J27"/>
    <mergeCell ref="A1:C1"/>
    <mergeCell ref="A2:C2"/>
    <mergeCell ref="A3:C3"/>
    <mergeCell ref="A5:K5"/>
    <mergeCell ref="H1:K1"/>
    <mergeCell ref="H2:K3"/>
  </mergeCells>
  <pageMargins left="0.45" right="0.47013888888888888" top="0.62013888888888891" bottom="0.47013888888888888" header="0.51180555555555551" footer="0.51180555555555551"/>
  <pageSetup paperSize="9" scale="55" firstPageNumber="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A7BB3-9079-474A-9902-E936509B599E}">
  <sheetPr>
    <tabColor theme="7"/>
    <pageSetUpPr fitToPage="1"/>
  </sheetPr>
  <dimension ref="A1:N24"/>
  <sheetViews>
    <sheetView showGridLines="0" zoomScale="60" zoomScaleNormal="60" workbookViewId="0">
      <selection activeCell="H1" sqref="H1:K3"/>
    </sheetView>
  </sheetViews>
  <sheetFormatPr defaultColWidth="8.5703125" defaultRowHeight="18.75" x14ac:dyDescent="0.3"/>
  <cols>
    <col min="1" max="1" width="8.5703125" style="44" customWidth="1"/>
    <col min="2" max="2" width="13.28515625" style="44" bestFit="1" customWidth="1"/>
    <col min="3" max="3" width="16.28515625" style="44" customWidth="1"/>
    <col min="4" max="4" width="22" style="44" customWidth="1"/>
    <col min="5" max="5" width="14.42578125" style="44" customWidth="1"/>
    <col min="6" max="6" width="14.28515625" style="44" bestFit="1" customWidth="1"/>
    <col min="7" max="7" width="12.7109375" style="44" customWidth="1"/>
    <col min="8" max="8" width="19" style="44" customWidth="1"/>
    <col min="9" max="9" width="18.5703125" style="44" customWidth="1"/>
    <col min="10" max="10" width="16.28515625" style="44" customWidth="1"/>
    <col min="11" max="11" width="17.7109375" style="44" customWidth="1"/>
    <col min="12" max="12" width="12" style="44" customWidth="1"/>
    <col min="13" max="13" width="8.5703125" style="44"/>
    <col min="14" max="14" width="12" style="44" customWidth="1"/>
    <col min="15" max="15" width="11.42578125" style="44" customWidth="1"/>
    <col min="16" max="17" width="12" style="44" customWidth="1"/>
    <col min="18" max="254" width="8.5703125" style="44"/>
    <col min="255" max="255" width="13.28515625" style="44" bestFit="1" customWidth="1"/>
    <col min="256" max="256" width="16.28515625" style="44" customWidth="1"/>
    <col min="257" max="257" width="15.28515625" style="44" customWidth="1"/>
    <col min="258" max="258" width="14.42578125" style="44" customWidth="1"/>
    <col min="259" max="259" width="14.28515625" style="44" bestFit="1" customWidth="1"/>
    <col min="260" max="260" width="12.7109375" style="44" customWidth="1"/>
    <col min="261" max="261" width="19" style="44" customWidth="1"/>
    <col min="262" max="262" width="13" style="44" customWidth="1"/>
    <col min="263" max="263" width="11.7109375" style="44" customWidth="1"/>
    <col min="264" max="264" width="12.7109375" style="44" customWidth="1"/>
    <col min="265" max="265" width="16.28515625" style="44" customWidth="1"/>
    <col min="266" max="266" width="12.5703125" style="44" customWidth="1"/>
    <col min="267" max="267" width="17.5703125" style="44" customWidth="1"/>
    <col min="268" max="268" width="12" style="44" customWidth="1"/>
    <col min="269" max="269" width="8.5703125" style="44"/>
    <col min="270" max="270" width="12" style="44" customWidth="1"/>
    <col min="271" max="271" width="11.42578125" style="44" customWidth="1"/>
    <col min="272" max="273" width="12" style="44" customWidth="1"/>
    <col min="274" max="510" width="8.5703125" style="44"/>
    <col min="511" max="511" width="13.28515625" style="44" bestFit="1" customWidth="1"/>
    <col min="512" max="512" width="16.28515625" style="44" customWidth="1"/>
    <col min="513" max="513" width="15.28515625" style="44" customWidth="1"/>
    <col min="514" max="514" width="14.42578125" style="44" customWidth="1"/>
    <col min="515" max="515" width="14.28515625" style="44" bestFit="1" customWidth="1"/>
    <col min="516" max="516" width="12.7109375" style="44" customWidth="1"/>
    <col min="517" max="517" width="19" style="44" customWidth="1"/>
    <col min="518" max="518" width="13" style="44" customWidth="1"/>
    <col min="519" max="519" width="11.7109375" style="44" customWidth="1"/>
    <col min="520" max="520" width="12.7109375" style="44" customWidth="1"/>
    <col min="521" max="521" width="16.28515625" style="44" customWidth="1"/>
    <col min="522" max="522" width="12.5703125" style="44" customWidth="1"/>
    <col min="523" max="523" width="17.5703125" style="44" customWidth="1"/>
    <col min="524" max="524" width="12" style="44" customWidth="1"/>
    <col min="525" max="525" width="8.5703125" style="44"/>
    <col min="526" max="526" width="12" style="44" customWidth="1"/>
    <col min="527" max="527" width="11.42578125" style="44" customWidth="1"/>
    <col min="528" max="529" width="12" style="44" customWidth="1"/>
    <col min="530" max="766" width="8.5703125" style="44"/>
    <col min="767" max="767" width="13.28515625" style="44" bestFit="1" customWidth="1"/>
    <col min="768" max="768" width="16.28515625" style="44" customWidth="1"/>
    <col min="769" max="769" width="15.28515625" style="44" customWidth="1"/>
    <col min="770" max="770" width="14.42578125" style="44" customWidth="1"/>
    <col min="771" max="771" width="14.28515625" style="44" bestFit="1" customWidth="1"/>
    <col min="772" max="772" width="12.7109375" style="44" customWidth="1"/>
    <col min="773" max="773" width="19" style="44" customWidth="1"/>
    <col min="774" max="774" width="13" style="44" customWidth="1"/>
    <col min="775" max="775" width="11.7109375" style="44" customWidth="1"/>
    <col min="776" max="776" width="12.7109375" style="44" customWidth="1"/>
    <col min="777" max="777" width="16.28515625" style="44" customWidth="1"/>
    <col min="778" max="778" width="12.5703125" style="44" customWidth="1"/>
    <col min="779" max="779" width="17.5703125" style="44" customWidth="1"/>
    <col min="780" max="780" width="12" style="44" customWidth="1"/>
    <col min="781" max="781" width="8.5703125" style="44"/>
    <col min="782" max="782" width="12" style="44" customWidth="1"/>
    <col min="783" max="783" width="11.42578125" style="44" customWidth="1"/>
    <col min="784" max="785" width="12" style="44" customWidth="1"/>
    <col min="786" max="1022" width="8.5703125" style="44"/>
    <col min="1023" max="1023" width="13.28515625" style="44" bestFit="1" customWidth="1"/>
    <col min="1024" max="1024" width="16.28515625" style="44" customWidth="1"/>
    <col min="1025" max="1025" width="15.28515625" style="44" customWidth="1"/>
    <col min="1026" max="1026" width="14.42578125" style="44" customWidth="1"/>
    <col min="1027" max="1027" width="14.28515625" style="44" bestFit="1" customWidth="1"/>
    <col min="1028" max="1028" width="12.7109375" style="44" customWidth="1"/>
    <col min="1029" max="1029" width="19" style="44" customWidth="1"/>
    <col min="1030" max="1030" width="13" style="44" customWidth="1"/>
    <col min="1031" max="1031" width="11.7109375" style="44" customWidth="1"/>
    <col min="1032" max="1032" width="12.7109375" style="44" customWidth="1"/>
    <col min="1033" max="1033" width="16.28515625" style="44" customWidth="1"/>
    <col min="1034" max="1034" width="12.5703125" style="44" customWidth="1"/>
    <col min="1035" max="1035" width="17.5703125" style="44" customWidth="1"/>
    <col min="1036" max="1036" width="12" style="44" customWidth="1"/>
    <col min="1037" max="1037" width="8.5703125" style="44"/>
    <col min="1038" max="1038" width="12" style="44" customWidth="1"/>
    <col min="1039" max="1039" width="11.42578125" style="44" customWidth="1"/>
    <col min="1040" max="1041" width="12" style="44" customWidth="1"/>
    <col min="1042" max="1278" width="8.5703125" style="44"/>
    <col min="1279" max="1279" width="13.28515625" style="44" bestFit="1" customWidth="1"/>
    <col min="1280" max="1280" width="16.28515625" style="44" customWidth="1"/>
    <col min="1281" max="1281" width="15.28515625" style="44" customWidth="1"/>
    <col min="1282" max="1282" width="14.42578125" style="44" customWidth="1"/>
    <col min="1283" max="1283" width="14.28515625" style="44" bestFit="1" customWidth="1"/>
    <col min="1284" max="1284" width="12.7109375" style="44" customWidth="1"/>
    <col min="1285" max="1285" width="19" style="44" customWidth="1"/>
    <col min="1286" max="1286" width="13" style="44" customWidth="1"/>
    <col min="1287" max="1287" width="11.7109375" style="44" customWidth="1"/>
    <col min="1288" max="1288" width="12.7109375" style="44" customWidth="1"/>
    <col min="1289" max="1289" width="16.28515625" style="44" customWidth="1"/>
    <col min="1290" max="1290" width="12.5703125" style="44" customWidth="1"/>
    <col min="1291" max="1291" width="17.5703125" style="44" customWidth="1"/>
    <col min="1292" max="1292" width="12" style="44" customWidth="1"/>
    <col min="1293" max="1293" width="8.5703125" style="44"/>
    <col min="1294" max="1294" width="12" style="44" customWidth="1"/>
    <col min="1295" max="1295" width="11.42578125" style="44" customWidth="1"/>
    <col min="1296" max="1297" width="12" style="44" customWidth="1"/>
    <col min="1298" max="1534" width="8.5703125" style="44"/>
    <col min="1535" max="1535" width="13.28515625" style="44" bestFit="1" customWidth="1"/>
    <col min="1536" max="1536" width="16.28515625" style="44" customWidth="1"/>
    <col min="1537" max="1537" width="15.28515625" style="44" customWidth="1"/>
    <col min="1538" max="1538" width="14.42578125" style="44" customWidth="1"/>
    <col min="1539" max="1539" width="14.28515625" style="44" bestFit="1" customWidth="1"/>
    <col min="1540" max="1540" width="12.7109375" style="44" customWidth="1"/>
    <col min="1541" max="1541" width="19" style="44" customWidth="1"/>
    <col min="1542" max="1542" width="13" style="44" customWidth="1"/>
    <col min="1543" max="1543" width="11.7109375" style="44" customWidth="1"/>
    <col min="1544" max="1544" width="12.7109375" style="44" customWidth="1"/>
    <col min="1545" max="1545" width="16.28515625" style="44" customWidth="1"/>
    <col min="1546" max="1546" width="12.5703125" style="44" customWidth="1"/>
    <col min="1547" max="1547" width="17.5703125" style="44" customWidth="1"/>
    <col min="1548" max="1548" width="12" style="44" customWidth="1"/>
    <col min="1549" max="1549" width="8.5703125" style="44"/>
    <col min="1550" max="1550" width="12" style="44" customWidth="1"/>
    <col min="1551" max="1551" width="11.42578125" style="44" customWidth="1"/>
    <col min="1552" max="1553" width="12" style="44" customWidth="1"/>
    <col min="1554" max="1790" width="8.5703125" style="44"/>
    <col min="1791" max="1791" width="13.28515625" style="44" bestFit="1" customWidth="1"/>
    <col min="1792" max="1792" width="16.28515625" style="44" customWidth="1"/>
    <col min="1793" max="1793" width="15.28515625" style="44" customWidth="1"/>
    <col min="1794" max="1794" width="14.42578125" style="44" customWidth="1"/>
    <col min="1795" max="1795" width="14.28515625" style="44" bestFit="1" customWidth="1"/>
    <col min="1796" max="1796" width="12.7109375" style="44" customWidth="1"/>
    <col min="1797" max="1797" width="19" style="44" customWidth="1"/>
    <col min="1798" max="1798" width="13" style="44" customWidth="1"/>
    <col min="1799" max="1799" width="11.7109375" style="44" customWidth="1"/>
    <col min="1800" max="1800" width="12.7109375" style="44" customWidth="1"/>
    <col min="1801" max="1801" width="16.28515625" style="44" customWidth="1"/>
    <col min="1802" max="1802" width="12.5703125" style="44" customWidth="1"/>
    <col min="1803" max="1803" width="17.5703125" style="44" customWidth="1"/>
    <col min="1804" max="1804" width="12" style="44" customWidth="1"/>
    <col min="1805" max="1805" width="8.5703125" style="44"/>
    <col min="1806" max="1806" width="12" style="44" customWidth="1"/>
    <col min="1807" max="1807" width="11.42578125" style="44" customWidth="1"/>
    <col min="1808" max="1809" width="12" style="44" customWidth="1"/>
    <col min="1810" max="2046" width="8.5703125" style="44"/>
    <col min="2047" max="2047" width="13.28515625" style="44" bestFit="1" customWidth="1"/>
    <col min="2048" max="2048" width="16.28515625" style="44" customWidth="1"/>
    <col min="2049" max="2049" width="15.28515625" style="44" customWidth="1"/>
    <col min="2050" max="2050" width="14.42578125" style="44" customWidth="1"/>
    <col min="2051" max="2051" width="14.28515625" style="44" bestFit="1" customWidth="1"/>
    <col min="2052" max="2052" width="12.7109375" style="44" customWidth="1"/>
    <col min="2053" max="2053" width="19" style="44" customWidth="1"/>
    <col min="2054" max="2054" width="13" style="44" customWidth="1"/>
    <col min="2055" max="2055" width="11.7109375" style="44" customWidth="1"/>
    <col min="2056" max="2056" width="12.7109375" style="44" customWidth="1"/>
    <col min="2057" max="2057" width="16.28515625" style="44" customWidth="1"/>
    <col min="2058" max="2058" width="12.5703125" style="44" customWidth="1"/>
    <col min="2059" max="2059" width="17.5703125" style="44" customWidth="1"/>
    <col min="2060" max="2060" width="12" style="44" customWidth="1"/>
    <col min="2061" max="2061" width="8.5703125" style="44"/>
    <col min="2062" max="2062" width="12" style="44" customWidth="1"/>
    <col min="2063" max="2063" width="11.42578125" style="44" customWidth="1"/>
    <col min="2064" max="2065" width="12" style="44" customWidth="1"/>
    <col min="2066" max="2302" width="8.5703125" style="44"/>
    <col min="2303" max="2303" width="13.28515625" style="44" bestFit="1" customWidth="1"/>
    <col min="2304" max="2304" width="16.28515625" style="44" customWidth="1"/>
    <col min="2305" max="2305" width="15.28515625" style="44" customWidth="1"/>
    <col min="2306" max="2306" width="14.42578125" style="44" customWidth="1"/>
    <col min="2307" max="2307" width="14.28515625" style="44" bestFit="1" customWidth="1"/>
    <col min="2308" max="2308" width="12.7109375" style="44" customWidth="1"/>
    <col min="2309" max="2309" width="19" style="44" customWidth="1"/>
    <col min="2310" max="2310" width="13" style="44" customWidth="1"/>
    <col min="2311" max="2311" width="11.7109375" style="44" customWidth="1"/>
    <col min="2312" max="2312" width="12.7109375" style="44" customWidth="1"/>
    <col min="2313" max="2313" width="16.28515625" style="44" customWidth="1"/>
    <col min="2314" max="2314" width="12.5703125" style="44" customWidth="1"/>
    <col min="2315" max="2315" width="17.5703125" style="44" customWidth="1"/>
    <col min="2316" max="2316" width="12" style="44" customWidth="1"/>
    <col min="2317" max="2317" width="8.5703125" style="44"/>
    <col min="2318" max="2318" width="12" style="44" customWidth="1"/>
    <col min="2319" max="2319" width="11.42578125" style="44" customWidth="1"/>
    <col min="2320" max="2321" width="12" style="44" customWidth="1"/>
    <col min="2322" max="2558" width="8.5703125" style="44"/>
    <col min="2559" max="2559" width="13.28515625" style="44" bestFit="1" customWidth="1"/>
    <col min="2560" max="2560" width="16.28515625" style="44" customWidth="1"/>
    <col min="2561" max="2561" width="15.28515625" style="44" customWidth="1"/>
    <col min="2562" max="2562" width="14.42578125" style="44" customWidth="1"/>
    <col min="2563" max="2563" width="14.28515625" style="44" bestFit="1" customWidth="1"/>
    <col min="2564" max="2564" width="12.7109375" style="44" customWidth="1"/>
    <col min="2565" max="2565" width="19" style="44" customWidth="1"/>
    <col min="2566" max="2566" width="13" style="44" customWidth="1"/>
    <col min="2567" max="2567" width="11.7109375" style="44" customWidth="1"/>
    <col min="2568" max="2568" width="12.7109375" style="44" customWidth="1"/>
    <col min="2569" max="2569" width="16.28515625" style="44" customWidth="1"/>
    <col min="2570" max="2570" width="12.5703125" style="44" customWidth="1"/>
    <col min="2571" max="2571" width="17.5703125" style="44" customWidth="1"/>
    <col min="2572" max="2572" width="12" style="44" customWidth="1"/>
    <col min="2573" max="2573" width="8.5703125" style="44"/>
    <col min="2574" max="2574" width="12" style="44" customWidth="1"/>
    <col min="2575" max="2575" width="11.42578125" style="44" customWidth="1"/>
    <col min="2576" max="2577" width="12" style="44" customWidth="1"/>
    <col min="2578" max="2814" width="8.5703125" style="44"/>
    <col min="2815" max="2815" width="13.28515625" style="44" bestFit="1" customWidth="1"/>
    <col min="2816" max="2816" width="16.28515625" style="44" customWidth="1"/>
    <col min="2817" max="2817" width="15.28515625" style="44" customWidth="1"/>
    <col min="2818" max="2818" width="14.42578125" style="44" customWidth="1"/>
    <col min="2819" max="2819" width="14.28515625" style="44" bestFit="1" customWidth="1"/>
    <col min="2820" max="2820" width="12.7109375" style="44" customWidth="1"/>
    <col min="2821" max="2821" width="19" style="44" customWidth="1"/>
    <col min="2822" max="2822" width="13" style="44" customWidth="1"/>
    <col min="2823" max="2823" width="11.7109375" style="44" customWidth="1"/>
    <col min="2824" max="2824" width="12.7109375" style="44" customWidth="1"/>
    <col min="2825" max="2825" width="16.28515625" style="44" customWidth="1"/>
    <col min="2826" max="2826" width="12.5703125" style="44" customWidth="1"/>
    <col min="2827" max="2827" width="17.5703125" style="44" customWidth="1"/>
    <col min="2828" max="2828" width="12" style="44" customWidth="1"/>
    <col min="2829" max="2829" width="8.5703125" style="44"/>
    <col min="2830" max="2830" width="12" style="44" customWidth="1"/>
    <col min="2831" max="2831" width="11.42578125" style="44" customWidth="1"/>
    <col min="2832" max="2833" width="12" style="44" customWidth="1"/>
    <col min="2834" max="3070" width="8.5703125" style="44"/>
    <col min="3071" max="3071" width="13.28515625" style="44" bestFit="1" customWidth="1"/>
    <col min="3072" max="3072" width="16.28515625" style="44" customWidth="1"/>
    <col min="3073" max="3073" width="15.28515625" style="44" customWidth="1"/>
    <col min="3074" max="3074" width="14.42578125" style="44" customWidth="1"/>
    <col min="3075" max="3075" width="14.28515625" style="44" bestFit="1" customWidth="1"/>
    <col min="3076" max="3076" width="12.7109375" style="44" customWidth="1"/>
    <col min="3077" max="3077" width="19" style="44" customWidth="1"/>
    <col min="3078" max="3078" width="13" style="44" customWidth="1"/>
    <col min="3079" max="3079" width="11.7109375" style="44" customWidth="1"/>
    <col min="3080" max="3080" width="12.7109375" style="44" customWidth="1"/>
    <col min="3081" max="3081" width="16.28515625" style="44" customWidth="1"/>
    <col min="3082" max="3082" width="12.5703125" style="44" customWidth="1"/>
    <col min="3083" max="3083" width="17.5703125" style="44" customWidth="1"/>
    <col min="3084" max="3084" width="12" style="44" customWidth="1"/>
    <col min="3085" max="3085" width="8.5703125" style="44"/>
    <col min="3086" max="3086" width="12" style="44" customWidth="1"/>
    <col min="3087" max="3087" width="11.42578125" style="44" customWidth="1"/>
    <col min="3088" max="3089" width="12" style="44" customWidth="1"/>
    <col min="3090" max="3326" width="8.5703125" style="44"/>
    <col min="3327" max="3327" width="13.28515625" style="44" bestFit="1" customWidth="1"/>
    <col min="3328" max="3328" width="16.28515625" style="44" customWidth="1"/>
    <col min="3329" max="3329" width="15.28515625" style="44" customWidth="1"/>
    <col min="3330" max="3330" width="14.42578125" style="44" customWidth="1"/>
    <col min="3331" max="3331" width="14.28515625" style="44" bestFit="1" customWidth="1"/>
    <col min="3332" max="3332" width="12.7109375" style="44" customWidth="1"/>
    <col min="3333" max="3333" width="19" style="44" customWidth="1"/>
    <col min="3334" max="3334" width="13" style="44" customWidth="1"/>
    <col min="3335" max="3335" width="11.7109375" style="44" customWidth="1"/>
    <col min="3336" max="3336" width="12.7109375" style="44" customWidth="1"/>
    <col min="3337" max="3337" width="16.28515625" style="44" customWidth="1"/>
    <col min="3338" max="3338" width="12.5703125" style="44" customWidth="1"/>
    <col min="3339" max="3339" width="17.5703125" style="44" customWidth="1"/>
    <col min="3340" max="3340" width="12" style="44" customWidth="1"/>
    <col min="3341" max="3341" width="8.5703125" style="44"/>
    <col min="3342" max="3342" width="12" style="44" customWidth="1"/>
    <col min="3343" max="3343" width="11.42578125" style="44" customWidth="1"/>
    <col min="3344" max="3345" width="12" style="44" customWidth="1"/>
    <col min="3346" max="3582" width="8.5703125" style="44"/>
    <col min="3583" max="3583" width="13.28515625" style="44" bestFit="1" customWidth="1"/>
    <col min="3584" max="3584" width="16.28515625" style="44" customWidth="1"/>
    <col min="3585" max="3585" width="15.28515625" style="44" customWidth="1"/>
    <col min="3586" max="3586" width="14.42578125" style="44" customWidth="1"/>
    <col min="3587" max="3587" width="14.28515625" style="44" bestFit="1" customWidth="1"/>
    <col min="3588" max="3588" width="12.7109375" style="44" customWidth="1"/>
    <col min="3589" max="3589" width="19" style="44" customWidth="1"/>
    <col min="3590" max="3590" width="13" style="44" customWidth="1"/>
    <col min="3591" max="3591" width="11.7109375" style="44" customWidth="1"/>
    <col min="3592" max="3592" width="12.7109375" style="44" customWidth="1"/>
    <col min="3593" max="3593" width="16.28515625" style="44" customWidth="1"/>
    <col min="3594" max="3594" width="12.5703125" style="44" customWidth="1"/>
    <col min="3595" max="3595" width="17.5703125" style="44" customWidth="1"/>
    <col min="3596" max="3596" width="12" style="44" customWidth="1"/>
    <col min="3597" max="3597" width="8.5703125" style="44"/>
    <col min="3598" max="3598" width="12" style="44" customWidth="1"/>
    <col min="3599" max="3599" width="11.42578125" style="44" customWidth="1"/>
    <col min="3600" max="3601" width="12" style="44" customWidth="1"/>
    <col min="3602" max="3838" width="8.5703125" style="44"/>
    <col min="3839" max="3839" width="13.28515625" style="44" bestFit="1" customWidth="1"/>
    <col min="3840" max="3840" width="16.28515625" style="44" customWidth="1"/>
    <col min="3841" max="3841" width="15.28515625" style="44" customWidth="1"/>
    <col min="3842" max="3842" width="14.42578125" style="44" customWidth="1"/>
    <col min="3843" max="3843" width="14.28515625" style="44" bestFit="1" customWidth="1"/>
    <col min="3844" max="3844" width="12.7109375" style="44" customWidth="1"/>
    <col min="3845" max="3845" width="19" style="44" customWidth="1"/>
    <col min="3846" max="3846" width="13" style="44" customWidth="1"/>
    <col min="3847" max="3847" width="11.7109375" style="44" customWidth="1"/>
    <col min="3848" max="3848" width="12.7109375" style="44" customWidth="1"/>
    <col min="3849" max="3849" width="16.28515625" style="44" customWidth="1"/>
    <col min="3850" max="3850" width="12.5703125" style="44" customWidth="1"/>
    <col min="3851" max="3851" width="17.5703125" style="44" customWidth="1"/>
    <col min="3852" max="3852" width="12" style="44" customWidth="1"/>
    <col min="3853" max="3853" width="8.5703125" style="44"/>
    <col min="3854" max="3854" width="12" style="44" customWidth="1"/>
    <col min="3855" max="3855" width="11.42578125" style="44" customWidth="1"/>
    <col min="3856" max="3857" width="12" style="44" customWidth="1"/>
    <col min="3858" max="4094" width="8.5703125" style="44"/>
    <col min="4095" max="4095" width="13.28515625" style="44" bestFit="1" customWidth="1"/>
    <col min="4096" max="4096" width="16.28515625" style="44" customWidth="1"/>
    <col min="4097" max="4097" width="15.28515625" style="44" customWidth="1"/>
    <col min="4098" max="4098" width="14.42578125" style="44" customWidth="1"/>
    <col min="4099" max="4099" width="14.28515625" style="44" bestFit="1" customWidth="1"/>
    <col min="4100" max="4100" width="12.7109375" style="44" customWidth="1"/>
    <col min="4101" max="4101" width="19" style="44" customWidth="1"/>
    <col min="4102" max="4102" width="13" style="44" customWidth="1"/>
    <col min="4103" max="4103" width="11.7109375" style="44" customWidth="1"/>
    <col min="4104" max="4104" width="12.7109375" style="44" customWidth="1"/>
    <col min="4105" max="4105" width="16.28515625" style="44" customWidth="1"/>
    <col min="4106" max="4106" width="12.5703125" style="44" customWidth="1"/>
    <col min="4107" max="4107" width="17.5703125" style="44" customWidth="1"/>
    <col min="4108" max="4108" width="12" style="44" customWidth="1"/>
    <col min="4109" max="4109" width="8.5703125" style="44"/>
    <col min="4110" max="4110" width="12" style="44" customWidth="1"/>
    <col min="4111" max="4111" width="11.42578125" style="44" customWidth="1"/>
    <col min="4112" max="4113" width="12" style="44" customWidth="1"/>
    <col min="4114" max="4350" width="8.5703125" style="44"/>
    <col min="4351" max="4351" width="13.28515625" style="44" bestFit="1" customWidth="1"/>
    <col min="4352" max="4352" width="16.28515625" style="44" customWidth="1"/>
    <col min="4353" max="4353" width="15.28515625" style="44" customWidth="1"/>
    <col min="4354" max="4354" width="14.42578125" style="44" customWidth="1"/>
    <col min="4355" max="4355" width="14.28515625" style="44" bestFit="1" customWidth="1"/>
    <col min="4356" max="4356" width="12.7109375" style="44" customWidth="1"/>
    <col min="4357" max="4357" width="19" style="44" customWidth="1"/>
    <col min="4358" max="4358" width="13" style="44" customWidth="1"/>
    <col min="4359" max="4359" width="11.7109375" style="44" customWidth="1"/>
    <col min="4360" max="4360" width="12.7109375" style="44" customWidth="1"/>
    <col min="4361" max="4361" width="16.28515625" style="44" customWidth="1"/>
    <col min="4362" max="4362" width="12.5703125" style="44" customWidth="1"/>
    <col min="4363" max="4363" width="17.5703125" style="44" customWidth="1"/>
    <col min="4364" max="4364" width="12" style="44" customWidth="1"/>
    <col min="4365" max="4365" width="8.5703125" style="44"/>
    <col min="4366" max="4366" width="12" style="44" customWidth="1"/>
    <col min="4367" max="4367" width="11.42578125" style="44" customWidth="1"/>
    <col min="4368" max="4369" width="12" style="44" customWidth="1"/>
    <col min="4370" max="4606" width="8.5703125" style="44"/>
    <col min="4607" max="4607" width="13.28515625" style="44" bestFit="1" customWidth="1"/>
    <col min="4608" max="4608" width="16.28515625" style="44" customWidth="1"/>
    <col min="4609" max="4609" width="15.28515625" style="44" customWidth="1"/>
    <col min="4610" max="4610" width="14.42578125" style="44" customWidth="1"/>
    <col min="4611" max="4611" width="14.28515625" style="44" bestFit="1" customWidth="1"/>
    <col min="4612" max="4612" width="12.7109375" style="44" customWidth="1"/>
    <col min="4613" max="4613" width="19" style="44" customWidth="1"/>
    <col min="4614" max="4614" width="13" style="44" customWidth="1"/>
    <col min="4615" max="4615" width="11.7109375" style="44" customWidth="1"/>
    <col min="4616" max="4616" width="12.7109375" style="44" customWidth="1"/>
    <col min="4617" max="4617" width="16.28515625" style="44" customWidth="1"/>
    <col min="4618" max="4618" width="12.5703125" style="44" customWidth="1"/>
    <col min="4619" max="4619" width="17.5703125" style="44" customWidth="1"/>
    <col min="4620" max="4620" width="12" style="44" customWidth="1"/>
    <col min="4621" max="4621" width="8.5703125" style="44"/>
    <col min="4622" max="4622" width="12" style="44" customWidth="1"/>
    <col min="4623" max="4623" width="11.42578125" style="44" customWidth="1"/>
    <col min="4624" max="4625" width="12" style="44" customWidth="1"/>
    <col min="4626" max="4862" width="8.5703125" style="44"/>
    <col min="4863" max="4863" width="13.28515625" style="44" bestFit="1" customWidth="1"/>
    <col min="4864" max="4864" width="16.28515625" style="44" customWidth="1"/>
    <col min="4865" max="4865" width="15.28515625" style="44" customWidth="1"/>
    <col min="4866" max="4866" width="14.42578125" style="44" customWidth="1"/>
    <col min="4867" max="4867" width="14.28515625" style="44" bestFit="1" customWidth="1"/>
    <col min="4868" max="4868" width="12.7109375" style="44" customWidth="1"/>
    <col min="4869" max="4869" width="19" style="44" customWidth="1"/>
    <col min="4870" max="4870" width="13" style="44" customWidth="1"/>
    <col min="4871" max="4871" width="11.7109375" style="44" customWidth="1"/>
    <col min="4872" max="4872" width="12.7109375" style="44" customWidth="1"/>
    <col min="4873" max="4873" width="16.28515625" style="44" customWidth="1"/>
    <col min="4874" max="4874" width="12.5703125" style="44" customWidth="1"/>
    <col min="4875" max="4875" width="17.5703125" style="44" customWidth="1"/>
    <col min="4876" max="4876" width="12" style="44" customWidth="1"/>
    <col min="4877" max="4877" width="8.5703125" style="44"/>
    <col min="4878" max="4878" width="12" style="44" customWidth="1"/>
    <col min="4879" max="4879" width="11.42578125" style="44" customWidth="1"/>
    <col min="4880" max="4881" width="12" style="44" customWidth="1"/>
    <col min="4882" max="5118" width="8.5703125" style="44"/>
    <col min="5119" max="5119" width="13.28515625" style="44" bestFit="1" customWidth="1"/>
    <col min="5120" max="5120" width="16.28515625" style="44" customWidth="1"/>
    <col min="5121" max="5121" width="15.28515625" style="44" customWidth="1"/>
    <col min="5122" max="5122" width="14.42578125" style="44" customWidth="1"/>
    <col min="5123" max="5123" width="14.28515625" style="44" bestFit="1" customWidth="1"/>
    <col min="5124" max="5124" width="12.7109375" style="44" customWidth="1"/>
    <col min="5125" max="5125" width="19" style="44" customWidth="1"/>
    <col min="5126" max="5126" width="13" style="44" customWidth="1"/>
    <col min="5127" max="5127" width="11.7109375" style="44" customWidth="1"/>
    <col min="5128" max="5128" width="12.7109375" style="44" customWidth="1"/>
    <col min="5129" max="5129" width="16.28515625" style="44" customWidth="1"/>
    <col min="5130" max="5130" width="12.5703125" style="44" customWidth="1"/>
    <col min="5131" max="5131" width="17.5703125" style="44" customWidth="1"/>
    <col min="5132" max="5132" width="12" style="44" customWidth="1"/>
    <col min="5133" max="5133" width="8.5703125" style="44"/>
    <col min="5134" max="5134" width="12" style="44" customWidth="1"/>
    <col min="5135" max="5135" width="11.42578125" style="44" customWidth="1"/>
    <col min="5136" max="5137" width="12" style="44" customWidth="1"/>
    <col min="5138" max="5374" width="8.5703125" style="44"/>
    <col min="5375" max="5375" width="13.28515625" style="44" bestFit="1" customWidth="1"/>
    <col min="5376" max="5376" width="16.28515625" style="44" customWidth="1"/>
    <col min="5377" max="5377" width="15.28515625" style="44" customWidth="1"/>
    <col min="5378" max="5378" width="14.42578125" style="44" customWidth="1"/>
    <col min="5379" max="5379" width="14.28515625" style="44" bestFit="1" customWidth="1"/>
    <col min="5380" max="5380" width="12.7109375" style="44" customWidth="1"/>
    <col min="5381" max="5381" width="19" style="44" customWidth="1"/>
    <col min="5382" max="5382" width="13" style="44" customWidth="1"/>
    <col min="5383" max="5383" width="11.7109375" style="44" customWidth="1"/>
    <col min="5384" max="5384" width="12.7109375" style="44" customWidth="1"/>
    <col min="5385" max="5385" width="16.28515625" style="44" customWidth="1"/>
    <col min="5386" max="5386" width="12.5703125" style="44" customWidth="1"/>
    <col min="5387" max="5387" width="17.5703125" style="44" customWidth="1"/>
    <col min="5388" max="5388" width="12" style="44" customWidth="1"/>
    <col min="5389" max="5389" width="8.5703125" style="44"/>
    <col min="5390" max="5390" width="12" style="44" customWidth="1"/>
    <col min="5391" max="5391" width="11.42578125" style="44" customWidth="1"/>
    <col min="5392" max="5393" width="12" style="44" customWidth="1"/>
    <col min="5394" max="5630" width="8.5703125" style="44"/>
    <col min="5631" max="5631" width="13.28515625" style="44" bestFit="1" customWidth="1"/>
    <col min="5632" max="5632" width="16.28515625" style="44" customWidth="1"/>
    <col min="5633" max="5633" width="15.28515625" style="44" customWidth="1"/>
    <col min="5634" max="5634" width="14.42578125" style="44" customWidth="1"/>
    <col min="5635" max="5635" width="14.28515625" style="44" bestFit="1" customWidth="1"/>
    <col min="5636" max="5636" width="12.7109375" style="44" customWidth="1"/>
    <col min="5637" max="5637" width="19" style="44" customWidth="1"/>
    <col min="5638" max="5638" width="13" style="44" customWidth="1"/>
    <col min="5639" max="5639" width="11.7109375" style="44" customWidth="1"/>
    <col min="5640" max="5640" width="12.7109375" style="44" customWidth="1"/>
    <col min="5641" max="5641" width="16.28515625" style="44" customWidth="1"/>
    <col min="5642" max="5642" width="12.5703125" style="44" customWidth="1"/>
    <col min="5643" max="5643" width="17.5703125" style="44" customWidth="1"/>
    <col min="5644" max="5644" width="12" style="44" customWidth="1"/>
    <col min="5645" max="5645" width="8.5703125" style="44"/>
    <col min="5646" max="5646" width="12" style="44" customWidth="1"/>
    <col min="5647" max="5647" width="11.42578125" style="44" customWidth="1"/>
    <col min="5648" max="5649" width="12" style="44" customWidth="1"/>
    <col min="5650" max="5886" width="8.5703125" style="44"/>
    <col min="5887" max="5887" width="13.28515625" style="44" bestFit="1" customWidth="1"/>
    <col min="5888" max="5888" width="16.28515625" style="44" customWidth="1"/>
    <col min="5889" max="5889" width="15.28515625" style="44" customWidth="1"/>
    <col min="5890" max="5890" width="14.42578125" style="44" customWidth="1"/>
    <col min="5891" max="5891" width="14.28515625" style="44" bestFit="1" customWidth="1"/>
    <col min="5892" max="5892" width="12.7109375" style="44" customWidth="1"/>
    <col min="5893" max="5893" width="19" style="44" customWidth="1"/>
    <col min="5894" max="5894" width="13" style="44" customWidth="1"/>
    <col min="5895" max="5895" width="11.7109375" style="44" customWidth="1"/>
    <col min="5896" max="5896" width="12.7109375" style="44" customWidth="1"/>
    <col min="5897" max="5897" width="16.28515625" style="44" customWidth="1"/>
    <col min="5898" max="5898" width="12.5703125" style="44" customWidth="1"/>
    <col min="5899" max="5899" width="17.5703125" style="44" customWidth="1"/>
    <col min="5900" max="5900" width="12" style="44" customWidth="1"/>
    <col min="5901" max="5901" width="8.5703125" style="44"/>
    <col min="5902" max="5902" width="12" style="44" customWidth="1"/>
    <col min="5903" max="5903" width="11.42578125" style="44" customWidth="1"/>
    <col min="5904" max="5905" width="12" style="44" customWidth="1"/>
    <col min="5906" max="6142" width="8.5703125" style="44"/>
    <col min="6143" max="6143" width="13.28515625" style="44" bestFit="1" customWidth="1"/>
    <col min="6144" max="6144" width="16.28515625" style="44" customWidth="1"/>
    <col min="6145" max="6145" width="15.28515625" style="44" customWidth="1"/>
    <col min="6146" max="6146" width="14.42578125" style="44" customWidth="1"/>
    <col min="6147" max="6147" width="14.28515625" style="44" bestFit="1" customWidth="1"/>
    <col min="6148" max="6148" width="12.7109375" style="44" customWidth="1"/>
    <col min="6149" max="6149" width="19" style="44" customWidth="1"/>
    <col min="6150" max="6150" width="13" style="44" customWidth="1"/>
    <col min="6151" max="6151" width="11.7109375" style="44" customWidth="1"/>
    <col min="6152" max="6152" width="12.7109375" style="44" customWidth="1"/>
    <col min="6153" max="6153" width="16.28515625" style="44" customWidth="1"/>
    <col min="6154" max="6154" width="12.5703125" style="44" customWidth="1"/>
    <col min="6155" max="6155" width="17.5703125" style="44" customWidth="1"/>
    <col min="6156" max="6156" width="12" style="44" customWidth="1"/>
    <col min="6157" max="6157" width="8.5703125" style="44"/>
    <col min="6158" max="6158" width="12" style="44" customWidth="1"/>
    <col min="6159" max="6159" width="11.42578125" style="44" customWidth="1"/>
    <col min="6160" max="6161" width="12" style="44" customWidth="1"/>
    <col min="6162" max="6398" width="8.5703125" style="44"/>
    <col min="6399" max="6399" width="13.28515625" style="44" bestFit="1" customWidth="1"/>
    <col min="6400" max="6400" width="16.28515625" style="44" customWidth="1"/>
    <col min="6401" max="6401" width="15.28515625" style="44" customWidth="1"/>
    <col min="6402" max="6402" width="14.42578125" style="44" customWidth="1"/>
    <col min="6403" max="6403" width="14.28515625" style="44" bestFit="1" customWidth="1"/>
    <col min="6404" max="6404" width="12.7109375" style="44" customWidth="1"/>
    <col min="6405" max="6405" width="19" style="44" customWidth="1"/>
    <col min="6406" max="6406" width="13" style="44" customWidth="1"/>
    <col min="6407" max="6407" width="11.7109375" style="44" customWidth="1"/>
    <col min="6408" max="6408" width="12.7109375" style="44" customWidth="1"/>
    <col min="6409" max="6409" width="16.28515625" style="44" customWidth="1"/>
    <col min="6410" max="6410" width="12.5703125" style="44" customWidth="1"/>
    <col min="6411" max="6411" width="17.5703125" style="44" customWidth="1"/>
    <col min="6412" max="6412" width="12" style="44" customWidth="1"/>
    <col min="6413" max="6413" width="8.5703125" style="44"/>
    <col min="6414" max="6414" width="12" style="44" customWidth="1"/>
    <col min="6415" max="6415" width="11.42578125" style="44" customWidth="1"/>
    <col min="6416" max="6417" width="12" style="44" customWidth="1"/>
    <col min="6418" max="6654" width="8.5703125" style="44"/>
    <col min="6655" max="6655" width="13.28515625" style="44" bestFit="1" customWidth="1"/>
    <col min="6656" max="6656" width="16.28515625" style="44" customWidth="1"/>
    <col min="6657" max="6657" width="15.28515625" style="44" customWidth="1"/>
    <col min="6658" max="6658" width="14.42578125" style="44" customWidth="1"/>
    <col min="6659" max="6659" width="14.28515625" style="44" bestFit="1" customWidth="1"/>
    <col min="6660" max="6660" width="12.7109375" style="44" customWidth="1"/>
    <col min="6661" max="6661" width="19" style="44" customWidth="1"/>
    <col min="6662" max="6662" width="13" style="44" customWidth="1"/>
    <col min="6663" max="6663" width="11.7109375" style="44" customWidth="1"/>
    <col min="6664" max="6664" width="12.7109375" style="44" customWidth="1"/>
    <col min="6665" max="6665" width="16.28515625" style="44" customWidth="1"/>
    <col min="6666" max="6666" width="12.5703125" style="44" customWidth="1"/>
    <col min="6667" max="6667" width="17.5703125" style="44" customWidth="1"/>
    <col min="6668" max="6668" width="12" style="44" customWidth="1"/>
    <col min="6669" max="6669" width="8.5703125" style="44"/>
    <col min="6670" max="6670" width="12" style="44" customWidth="1"/>
    <col min="6671" max="6671" width="11.42578125" style="44" customWidth="1"/>
    <col min="6672" max="6673" width="12" style="44" customWidth="1"/>
    <col min="6674" max="6910" width="8.5703125" style="44"/>
    <col min="6911" max="6911" width="13.28515625" style="44" bestFit="1" customWidth="1"/>
    <col min="6912" max="6912" width="16.28515625" style="44" customWidth="1"/>
    <col min="6913" max="6913" width="15.28515625" style="44" customWidth="1"/>
    <col min="6914" max="6914" width="14.42578125" style="44" customWidth="1"/>
    <col min="6915" max="6915" width="14.28515625" style="44" bestFit="1" customWidth="1"/>
    <col min="6916" max="6916" width="12.7109375" style="44" customWidth="1"/>
    <col min="6917" max="6917" width="19" style="44" customWidth="1"/>
    <col min="6918" max="6918" width="13" style="44" customWidth="1"/>
    <col min="6919" max="6919" width="11.7109375" style="44" customWidth="1"/>
    <col min="6920" max="6920" width="12.7109375" style="44" customWidth="1"/>
    <col min="6921" max="6921" width="16.28515625" style="44" customWidth="1"/>
    <col min="6922" max="6922" width="12.5703125" style="44" customWidth="1"/>
    <col min="6923" max="6923" width="17.5703125" style="44" customWidth="1"/>
    <col min="6924" max="6924" width="12" style="44" customWidth="1"/>
    <col min="6925" max="6925" width="8.5703125" style="44"/>
    <col min="6926" max="6926" width="12" style="44" customWidth="1"/>
    <col min="6927" max="6927" width="11.42578125" style="44" customWidth="1"/>
    <col min="6928" max="6929" width="12" style="44" customWidth="1"/>
    <col min="6930" max="7166" width="8.5703125" style="44"/>
    <col min="7167" max="7167" width="13.28515625" style="44" bestFit="1" customWidth="1"/>
    <col min="7168" max="7168" width="16.28515625" style="44" customWidth="1"/>
    <col min="7169" max="7169" width="15.28515625" style="44" customWidth="1"/>
    <col min="7170" max="7170" width="14.42578125" style="44" customWidth="1"/>
    <col min="7171" max="7171" width="14.28515625" style="44" bestFit="1" customWidth="1"/>
    <col min="7172" max="7172" width="12.7109375" style="44" customWidth="1"/>
    <col min="7173" max="7173" width="19" style="44" customWidth="1"/>
    <col min="7174" max="7174" width="13" style="44" customWidth="1"/>
    <col min="7175" max="7175" width="11.7109375" style="44" customWidth="1"/>
    <col min="7176" max="7176" width="12.7109375" style="44" customWidth="1"/>
    <col min="7177" max="7177" width="16.28515625" style="44" customWidth="1"/>
    <col min="7178" max="7178" width="12.5703125" style="44" customWidth="1"/>
    <col min="7179" max="7179" width="17.5703125" style="44" customWidth="1"/>
    <col min="7180" max="7180" width="12" style="44" customWidth="1"/>
    <col min="7181" max="7181" width="8.5703125" style="44"/>
    <col min="7182" max="7182" width="12" style="44" customWidth="1"/>
    <col min="7183" max="7183" width="11.42578125" style="44" customWidth="1"/>
    <col min="7184" max="7185" width="12" style="44" customWidth="1"/>
    <col min="7186" max="7422" width="8.5703125" style="44"/>
    <col min="7423" max="7423" width="13.28515625" style="44" bestFit="1" customWidth="1"/>
    <col min="7424" max="7424" width="16.28515625" style="44" customWidth="1"/>
    <col min="7425" max="7425" width="15.28515625" style="44" customWidth="1"/>
    <col min="7426" max="7426" width="14.42578125" style="44" customWidth="1"/>
    <col min="7427" max="7427" width="14.28515625" style="44" bestFit="1" customWidth="1"/>
    <col min="7428" max="7428" width="12.7109375" style="44" customWidth="1"/>
    <col min="7429" max="7429" width="19" style="44" customWidth="1"/>
    <col min="7430" max="7430" width="13" style="44" customWidth="1"/>
    <col min="7431" max="7431" width="11.7109375" style="44" customWidth="1"/>
    <col min="7432" max="7432" width="12.7109375" style="44" customWidth="1"/>
    <col min="7433" max="7433" width="16.28515625" style="44" customWidth="1"/>
    <col min="7434" max="7434" width="12.5703125" style="44" customWidth="1"/>
    <col min="7435" max="7435" width="17.5703125" style="44" customWidth="1"/>
    <col min="7436" max="7436" width="12" style="44" customWidth="1"/>
    <col min="7437" max="7437" width="8.5703125" style="44"/>
    <col min="7438" max="7438" width="12" style="44" customWidth="1"/>
    <col min="7439" max="7439" width="11.42578125" style="44" customWidth="1"/>
    <col min="7440" max="7441" width="12" style="44" customWidth="1"/>
    <col min="7442" max="7678" width="8.5703125" style="44"/>
    <col min="7679" max="7679" width="13.28515625" style="44" bestFit="1" customWidth="1"/>
    <col min="7680" max="7680" width="16.28515625" style="44" customWidth="1"/>
    <col min="7681" max="7681" width="15.28515625" style="44" customWidth="1"/>
    <col min="7682" max="7682" width="14.42578125" style="44" customWidth="1"/>
    <col min="7683" max="7683" width="14.28515625" style="44" bestFit="1" customWidth="1"/>
    <col min="7684" max="7684" width="12.7109375" style="44" customWidth="1"/>
    <col min="7685" max="7685" width="19" style="44" customWidth="1"/>
    <col min="7686" max="7686" width="13" style="44" customWidth="1"/>
    <col min="7687" max="7687" width="11.7109375" style="44" customWidth="1"/>
    <col min="7688" max="7688" width="12.7109375" style="44" customWidth="1"/>
    <col min="7689" max="7689" width="16.28515625" style="44" customWidth="1"/>
    <col min="7690" max="7690" width="12.5703125" style="44" customWidth="1"/>
    <col min="7691" max="7691" width="17.5703125" style="44" customWidth="1"/>
    <col min="7692" max="7692" width="12" style="44" customWidth="1"/>
    <col min="7693" max="7693" width="8.5703125" style="44"/>
    <col min="7694" max="7694" width="12" style="44" customWidth="1"/>
    <col min="7695" max="7695" width="11.42578125" style="44" customWidth="1"/>
    <col min="7696" max="7697" width="12" style="44" customWidth="1"/>
    <col min="7698" max="7934" width="8.5703125" style="44"/>
    <col min="7935" max="7935" width="13.28515625" style="44" bestFit="1" customWidth="1"/>
    <col min="7936" max="7936" width="16.28515625" style="44" customWidth="1"/>
    <col min="7937" max="7937" width="15.28515625" style="44" customWidth="1"/>
    <col min="7938" max="7938" width="14.42578125" style="44" customWidth="1"/>
    <col min="7939" max="7939" width="14.28515625" style="44" bestFit="1" customWidth="1"/>
    <col min="7940" max="7940" width="12.7109375" style="44" customWidth="1"/>
    <col min="7941" max="7941" width="19" style="44" customWidth="1"/>
    <col min="7942" max="7942" width="13" style="44" customWidth="1"/>
    <col min="7943" max="7943" width="11.7109375" style="44" customWidth="1"/>
    <col min="7944" max="7944" width="12.7109375" style="44" customWidth="1"/>
    <col min="7945" max="7945" width="16.28515625" style="44" customWidth="1"/>
    <col min="7946" max="7946" width="12.5703125" style="44" customWidth="1"/>
    <col min="7947" max="7947" width="17.5703125" style="44" customWidth="1"/>
    <col min="7948" max="7948" width="12" style="44" customWidth="1"/>
    <col min="7949" max="7949" width="8.5703125" style="44"/>
    <col min="7950" max="7950" width="12" style="44" customWidth="1"/>
    <col min="7951" max="7951" width="11.42578125" style="44" customWidth="1"/>
    <col min="7952" max="7953" width="12" style="44" customWidth="1"/>
    <col min="7954" max="8190" width="8.5703125" style="44"/>
    <col min="8191" max="8191" width="13.28515625" style="44" bestFit="1" customWidth="1"/>
    <col min="8192" max="8192" width="16.28515625" style="44" customWidth="1"/>
    <col min="8193" max="8193" width="15.28515625" style="44" customWidth="1"/>
    <col min="8194" max="8194" width="14.42578125" style="44" customWidth="1"/>
    <col min="8195" max="8195" width="14.28515625" style="44" bestFit="1" customWidth="1"/>
    <col min="8196" max="8196" width="12.7109375" style="44" customWidth="1"/>
    <col min="8197" max="8197" width="19" style="44" customWidth="1"/>
    <col min="8198" max="8198" width="13" style="44" customWidth="1"/>
    <col min="8199" max="8199" width="11.7109375" style="44" customWidth="1"/>
    <col min="8200" max="8200" width="12.7109375" style="44" customWidth="1"/>
    <col min="8201" max="8201" width="16.28515625" style="44" customWidth="1"/>
    <col min="8202" max="8202" width="12.5703125" style="44" customWidth="1"/>
    <col min="8203" max="8203" width="17.5703125" style="44" customWidth="1"/>
    <col min="8204" max="8204" width="12" style="44" customWidth="1"/>
    <col min="8205" max="8205" width="8.5703125" style="44"/>
    <col min="8206" max="8206" width="12" style="44" customWidth="1"/>
    <col min="8207" max="8207" width="11.42578125" style="44" customWidth="1"/>
    <col min="8208" max="8209" width="12" style="44" customWidth="1"/>
    <col min="8210" max="8446" width="8.5703125" style="44"/>
    <col min="8447" max="8447" width="13.28515625" style="44" bestFit="1" customWidth="1"/>
    <col min="8448" max="8448" width="16.28515625" style="44" customWidth="1"/>
    <col min="8449" max="8449" width="15.28515625" style="44" customWidth="1"/>
    <col min="8450" max="8450" width="14.42578125" style="44" customWidth="1"/>
    <col min="8451" max="8451" width="14.28515625" style="44" bestFit="1" customWidth="1"/>
    <col min="8452" max="8452" width="12.7109375" style="44" customWidth="1"/>
    <col min="8453" max="8453" width="19" style="44" customWidth="1"/>
    <col min="8454" max="8454" width="13" style="44" customWidth="1"/>
    <col min="8455" max="8455" width="11.7109375" style="44" customWidth="1"/>
    <col min="8456" max="8456" width="12.7109375" style="44" customWidth="1"/>
    <col min="8457" max="8457" width="16.28515625" style="44" customWidth="1"/>
    <col min="8458" max="8458" width="12.5703125" style="44" customWidth="1"/>
    <col min="8459" max="8459" width="17.5703125" style="44" customWidth="1"/>
    <col min="8460" max="8460" width="12" style="44" customWidth="1"/>
    <col min="8461" max="8461" width="8.5703125" style="44"/>
    <col min="8462" max="8462" width="12" style="44" customWidth="1"/>
    <col min="8463" max="8463" width="11.42578125" style="44" customWidth="1"/>
    <col min="8464" max="8465" width="12" style="44" customWidth="1"/>
    <col min="8466" max="8702" width="8.5703125" style="44"/>
    <col min="8703" max="8703" width="13.28515625" style="44" bestFit="1" customWidth="1"/>
    <col min="8704" max="8704" width="16.28515625" style="44" customWidth="1"/>
    <col min="8705" max="8705" width="15.28515625" style="44" customWidth="1"/>
    <col min="8706" max="8706" width="14.42578125" style="44" customWidth="1"/>
    <col min="8707" max="8707" width="14.28515625" style="44" bestFit="1" customWidth="1"/>
    <col min="8708" max="8708" width="12.7109375" style="44" customWidth="1"/>
    <col min="8709" max="8709" width="19" style="44" customWidth="1"/>
    <col min="8710" max="8710" width="13" style="44" customWidth="1"/>
    <col min="8711" max="8711" width="11.7109375" style="44" customWidth="1"/>
    <col min="8712" max="8712" width="12.7109375" style="44" customWidth="1"/>
    <col min="8713" max="8713" width="16.28515625" style="44" customWidth="1"/>
    <col min="8714" max="8714" width="12.5703125" style="44" customWidth="1"/>
    <col min="8715" max="8715" width="17.5703125" style="44" customWidth="1"/>
    <col min="8716" max="8716" width="12" style="44" customWidth="1"/>
    <col min="8717" max="8717" width="8.5703125" style="44"/>
    <col min="8718" max="8718" width="12" style="44" customWidth="1"/>
    <col min="8719" max="8719" width="11.42578125" style="44" customWidth="1"/>
    <col min="8720" max="8721" width="12" style="44" customWidth="1"/>
    <col min="8722" max="8958" width="8.5703125" style="44"/>
    <col min="8959" max="8959" width="13.28515625" style="44" bestFit="1" customWidth="1"/>
    <col min="8960" max="8960" width="16.28515625" style="44" customWidth="1"/>
    <col min="8961" max="8961" width="15.28515625" style="44" customWidth="1"/>
    <col min="8962" max="8962" width="14.42578125" style="44" customWidth="1"/>
    <col min="8963" max="8963" width="14.28515625" style="44" bestFit="1" customWidth="1"/>
    <col min="8964" max="8964" width="12.7109375" style="44" customWidth="1"/>
    <col min="8965" max="8965" width="19" style="44" customWidth="1"/>
    <col min="8966" max="8966" width="13" style="44" customWidth="1"/>
    <col min="8967" max="8967" width="11.7109375" style="44" customWidth="1"/>
    <col min="8968" max="8968" width="12.7109375" style="44" customWidth="1"/>
    <col min="8969" max="8969" width="16.28515625" style="44" customWidth="1"/>
    <col min="8970" max="8970" width="12.5703125" style="44" customWidth="1"/>
    <col min="8971" max="8971" width="17.5703125" style="44" customWidth="1"/>
    <col min="8972" max="8972" width="12" style="44" customWidth="1"/>
    <col min="8973" max="8973" width="8.5703125" style="44"/>
    <col min="8974" max="8974" width="12" style="44" customWidth="1"/>
    <col min="8975" max="8975" width="11.42578125" style="44" customWidth="1"/>
    <col min="8976" max="8977" width="12" style="44" customWidth="1"/>
    <col min="8978" max="9214" width="8.5703125" style="44"/>
    <col min="9215" max="9215" width="13.28515625" style="44" bestFit="1" customWidth="1"/>
    <col min="9216" max="9216" width="16.28515625" style="44" customWidth="1"/>
    <col min="9217" max="9217" width="15.28515625" style="44" customWidth="1"/>
    <col min="9218" max="9218" width="14.42578125" style="44" customWidth="1"/>
    <col min="9219" max="9219" width="14.28515625" style="44" bestFit="1" customWidth="1"/>
    <col min="9220" max="9220" width="12.7109375" style="44" customWidth="1"/>
    <col min="9221" max="9221" width="19" style="44" customWidth="1"/>
    <col min="9222" max="9222" width="13" style="44" customWidth="1"/>
    <col min="9223" max="9223" width="11.7109375" style="44" customWidth="1"/>
    <col min="9224" max="9224" width="12.7109375" style="44" customWidth="1"/>
    <col min="9225" max="9225" width="16.28515625" style="44" customWidth="1"/>
    <col min="9226" max="9226" width="12.5703125" style="44" customWidth="1"/>
    <col min="9227" max="9227" width="17.5703125" style="44" customWidth="1"/>
    <col min="9228" max="9228" width="12" style="44" customWidth="1"/>
    <col min="9229" max="9229" width="8.5703125" style="44"/>
    <col min="9230" max="9230" width="12" style="44" customWidth="1"/>
    <col min="9231" max="9231" width="11.42578125" style="44" customWidth="1"/>
    <col min="9232" max="9233" width="12" style="44" customWidth="1"/>
    <col min="9234" max="9470" width="8.5703125" style="44"/>
    <col min="9471" max="9471" width="13.28515625" style="44" bestFit="1" customWidth="1"/>
    <col min="9472" max="9472" width="16.28515625" style="44" customWidth="1"/>
    <col min="9473" max="9473" width="15.28515625" style="44" customWidth="1"/>
    <col min="9474" max="9474" width="14.42578125" style="44" customWidth="1"/>
    <col min="9475" max="9475" width="14.28515625" style="44" bestFit="1" customWidth="1"/>
    <col min="9476" max="9476" width="12.7109375" style="44" customWidth="1"/>
    <col min="9477" max="9477" width="19" style="44" customWidth="1"/>
    <col min="9478" max="9478" width="13" style="44" customWidth="1"/>
    <col min="9479" max="9479" width="11.7109375" style="44" customWidth="1"/>
    <col min="9480" max="9480" width="12.7109375" style="44" customWidth="1"/>
    <col min="9481" max="9481" width="16.28515625" style="44" customWidth="1"/>
    <col min="9482" max="9482" width="12.5703125" style="44" customWidth="1"/>
    <col min="9483" max="9483" width="17.5703125" style="44" customWidth="1"/>
    <col min="9484" max="9484" width="12" style="44" customWidth="1"/>
    <col min="9485" max="9485" width="8.5703125" style="44"/>
    <col min="9486" max="9486" width="12" style="44" customWidth="1"/>
    <col min="9487" max="9487" width="11.42578125" style="44" customWidth="1"/>
    <col min="9488" max="9489" width="12" style="44" customWidth="1"/>
    <col min="9490" max="9726" width="8.5703125" style="44"/>
    <col min="9727" max="9727" width="13.28515625" style="44" bestFit="1" customWidth="1"/>
    <col min="9728" max="9728" width="16.28515625" style="44" customWidth="1"/>
    <col min="9729" max="9729" width="15.28515625" style="44" customWidth="1"/>
    <col min="9730" max="9730" width="14.42578125" style="44" customWidth="1"/>
    <col min="9731" max="9731" width="14.28515625" style="44" bestFit="1" customWidth="1"/>
    <col min="9732" max="9732" width="12.7109375" style="44" customWidth="1"/>
    <col min="9733" max="9733" width="19" style="44" customWidth="1"/>
    <col min="9734" max="9734" width="13" style="44" customWidth="1"/>
    <col min="9735" max="9735" width="11.7109375" style="44" customWidth="1"/>
    <col min="9736" max="9736" width="12.7109375" style="44" customWidth="1"/>
    <col min="9737" max="9737" width="16.28515625" style="44" customWidth="1"/>
    <col min="9738" max="9738" width="12.5703125" style="44" customWidth="1"/>
    <col min="9739" max="9739" width="17.5703125" style="44" customWidth="1"/>
    <col min="9740" max="9740" width="12" style="44" customWidth="1"/>
    <col min="9741" max="9741" width="8.5703125" style="44"/>
    <col min="9742" max="9742" width="12" style="44" customWidth="1"/>
    <col min="9743" max="9743" width="11.42578125" style="44" customWidth="1"/>
    <col min="9744" max="9745" width="12" style="44" customWidth="1"/>
    <col min="9746" max="9982" width="8.5703125" style="44"/>
    <col min="9983" max="9983" width="13.28515625" style="44" bestFit="1" customWidth="1"/>
    <col min="9984" max="9984" width="16.28515625" style="44" customWidth="1"/>
    <col min="9985" max="9985" width="15.28515625" style="44" customWidth="1"/>
    <col min="9986" max="9986" width="14.42578125" style="44" customWidth="1"/>
    <col min="9987" max="9987" width="14.28515625" style="44" bestFit="1" customWidth="1"/>
    <col min="9988" max="9988" width="12.7109375" style="44" customWidth="1"/>
    <col min="9989" max="9989" width="19" style="44" customWidth="1"/>
    <col min="9990" max="9990" width="13" style="44" customWidth="1"/>
    <col min="9991" max="9991" width="11.7109375" style="44" customWidth="1"/>
    <col min="9992" max="9992" width="12.7109375" style="44" customWidth="1"/>
    <col min="9993" max="9993" width="16.28515625" style="44" customWidth="1"/>
    <col min="9994" max="9994" width="12.5703125" style="44" customWidth="1"/>
    <col min="9995" max="9995" width="17.5703125" style="44" customWidth="1"/>
    <col min="9996" max="9996" width="12" style="44" customWidth="1"/>
    <col min="9997" max="9997" width="8.5703125" style="44"/>
    <col min="9998" max="9998" width="12" style="44" customWidth="1"/>
    <col min="9999" max="9999" width="11.42578125" style="44" customWidth="1"/>
    <col min="10000" max="10001" width="12" style="44" customWidth="1"/>
    <col min="10002" max="10238" width="8.5703125" style="44"/>
    <col min="10239" max="10239" width="13.28515625" style="44" bestFit="1" customWidth="1"/>
    <col min="10240" max="10240" width="16.28515625" style="44" customWidth="1"/>
    <col min="10241" max="10241" width="15.28515625" style="44" customWidth="1"/>
    <col min="10242" max="10242" width="14.42578125" style="44" customWidth="1"/>
    <col min="10243" max="10243" width="14.28515625" style="44" bestFit="1" customWidth="1"/>
    <col min="10244" max="10244" width="12.7109375" style="44" customWidth="1"/>
    <col min="10245" max="10245" width="19" style="44" customWidth="1"/>
    <col min="10246" max="10246" width="13" style="44" customWidth="1"/>
    <col min="10247" max="10247" width="11.7109375" style="44" customWidth="1"/>
    <col min="10248" max="10248" width="12.7109375" style="44" customWidth="1"/>
    <col min="10249" max="10249" width="16.28515625" style="44" customWidth="1"/>
    <col min="10250" max="10250" width="12.5703125" style="44" customWidth="1"/>
    <col min="10251" max="10251" width="17.5703125" style="44" customWidth="1"/>
    <col min="10252" max="10252" width="12" style="44" customWidth="1"/>
    <col min="10253" max="10253" width="8.5703125" style="44"/>
    <col min="10254" max="10254" width="12" style="44" customWidth="1"/>
    <col min="10255" max="10255" width="11.42578125" style="44" customWidth="1"/>
    <col min="10256" max="10257" width="12" style="44" customWidth="1"/>
    <col min="10258" max="10494" width="8.5703125" style="44"/>
    <col min="10495" max="10495" width="13.28515625" style="44" bestFit="1" customWidth="1"/>
    <col min="10496" max="10496" width="16.28515625" style="44" customWidth="1"/>
    <col min="10497" max="10497" width="15.28515625" style="44" customWidth="1"/>
    <col min="10498" max="10498" width="14.42578125" style="44" customWidth="1"/>
    <col min="10499" max="10499" width="14.28515625" style="44" bestFit="1" customWidth="1"/>
    <col min="10500" max="10500" width="12.7109375" style="44" customWidth="1"/>
    <col min="10501" max="10501" width="19" style="44" customWidth="1"/>
    <col min="10502" max="10502" width="13" style="44" customWidth="1"/>
    <col min="10503" max="10503" width="11.7109375" style="44" customWidth="1"/>
    <col min="10504" max="10504" width="12.7109375" style="44" customWidth="1"/>
    <col min="10505" max="10505" width="16.28515625" style="44" customWidth="1"/>
    <col min="10506" max="10506" width="12.5703125" style="44" customWidth="1"/>
    <col min="10507" max="10507" width="17.5703125" style="44" customWidth="1"/>
    <col min="10508" max="10508" width="12" style="44" customWidth="1"/>
    <col min="10509" max="10509" width="8.5703125" style="44"/>
    <col min="10510" max="10510" width="12" style="44" customWidth="1"/>
    <col min="10511" max="10511" width="11.42578125" style="44" customWidth="1"/>
    <col min="10512" max="10513" width="12" style="44" customWidth="1"/>
    <col min="10514" max="10750" width="8.5703125" style="44"/>
    <col min="10751" max="10751" width="13.28515625" style="44" bestFit="1" customWidth="1"/>
    <col min="10752" max="10752" width="16.28515625" style="44" customWidth="1"/>
    <col min="10753" max="10753" width="15.28515625" style="44" customWidth="1"/>
    <col min="10754" max="10754" width="14.42578125" style="44" customWidth="1"/>
    <col min="10755" max="10755" width="14.28515625" style="44" bestFit="1" customWidth="1"/>
    <col min="10756" max="10756" width="12.7109375" style="44" customWidth="1"/>
    <col min="10757" max="10757" width="19" style="44" customWidth="1"/>
    <col min="10758" max="10758" width="13" style="44" customWidth="1"/>
    <col min="10759" max="10759" width="11.7109375" style="44" customWidth="1"/>
    <col min="10760" max="10760" width="12.7109375" style="44" customWidth="1"/>
    <col min="10761" max="10761" width="16.28515625" style="44" customWidth="1"/>
    <col min="10762" max="10762" width="12.5703125" style="44" customWidth="1"/>
    <col min="10763" max="10763" width="17.5703125" style="44" customWidth="1"/>
    <col min="10764" max="10764" width="12" style="44" customWidth="1"/>
    <col min="10765" max="10765" width="8.5703125" style="44"/>
    <col min="10766" max="10766" width="12" style="44" customWidth="1"/>
    <col min="10767" max="10767" width="11.42578125" style="44" customWidth="1"/>
    <col min="10768" max="10769" width="12" style="44" customWidth="1"/>
    <col min="10770" max="11006" width="8.5703125" style="44"/>
    <col min="11007" max="11007" width="13.28515625" style="44" bestFit="1" customWidth="1"/>
    <col min="11008" max="11008" width="16.28515625" style="44" customWidth="1"/>
    <col min="11009" max="11009" width="15.28515625" style="44" customWidth="1"/>
    <col min="11010" max="11010" width="14.42578125" style="44" customWidth="1"/>
    <col min="11011" max="11011" width="14.28515625" style="44" bestFit="1" customWidth="1"/>
    <col min="11012" max="11012" width="12.7109375" style="44" customWidth="1"/>
    <col min="11013" max="11013" width="19" style="44" customWidth="1"/>
    <col min="11014" max="11014" width="13" style="44" customWidth="1"/>
    <col min="11015" max="11015" width="11.7109375" style="44" customWidth="1"/>
    <col min="11016" max="11016" width="12.7109375" style="44" customWidth="1"/>
    <col min="11017" max="11017" width="16.28515625" style="44" customWidth="1"/>
    <col min="11018" max="11018" width="12.5703125" style="44" customWidth="1"/>
    <col min="11019" max="11019" width="17.5703125" style="44" customWidth="1"/>
    <col min="11020" max="11020" width="12" style="44" customWidth="1"/>
    <col min="11021" max="11021" width="8.5703125" style="44"/>
    <col min="11022" max="11022" width="12" style="44" customWidth="1"/>
    <col min="11023" max="11023" width="11.42578125" style="44" customWidth="1"/>
    <col min="11024" max="11025" width="12" style="44" customWidth="1"/>
    <col min="11026" max="11262" width="8.5703125" style="44"/>
    <col min="11263" max="11263" width="13.28515625" style="44" bestFit="1" customWidth="1"/>
    <col min="11264" max="11264" width="16.28515625" style="44" customWidth="1"/>
    <col min="11265" max="11265" width="15.28515625" style="44" customWidth="1"/>
    <col min="11266" max="11266" width="14.42578125" style="44" customWidth="1"/>
    <col min="11267" max="11267" width="14.28515625" style="44" bestFit="1" customWidth="1"/>
    <col min="11268" max="11268" width="12.7109375" style="44" customWidth="1"/>
    <col min="11269" max="11269" width="19" style="44" customWidth="1"/>
    <col min="11270" max="11270" width="13" style="44" customWidth="1"/>
    <col min="11271" max="11271" width="11.7109375" style="44" customWidth="1"/>
    <col min="11272" max="11272" width="12.7109375" style="44" customWidth="1"/>
    <col min="11273" max="11273" width="16.28515625" style="44" customWidth="1"/>
    <col min="11274" max="11274" width="12.5703125" style="44" customWidth="1"/>
    <col min="11275" max="11275" width="17.5703125" style="44" customWidth="1"/>
    <col min="11276" max="11276" width="12" style="44" customWidth="1"/>
    <col min="11277" max="11277" width="8.5703125" style="44"/>
    <col min="11278" max="11278" width="12" style="44" customWidth="1"/>
    <col min="11279" max="11279" width="11.42578125" style="44" customWidth="1"/>
    <col min="11280" max="11281" width="12" style="44" customWidth="1"/>
    <col min="11282" max="11518" width="8.5703125" style="44"/>
    <col min="11519" max="11519" width="13.28515625" style="44" bestFit="1" customWidth="1"/>
    <col min="11520" max="11520" width="16.28515625" style="44" customWidth="1"/>
    <col min="11521" max="11521" width="15.28515625" style="44" customWidth="1"/>
    <col min="11522" max="11522" width="14.42578125" style="44" customWidth="1"/>
    <col min="11523" max="11523" width="14.28515625" style="44" bestFit="1" customWidth="1"/>
    <col min="11524" max="11524" width="12.7109375" style="44" customWidth="1"/>
    <col min="11525" max="11525" width="19" style="44" customWidth="1"/>
    <col min="11526" max="11526" width="13" style="44" customWidth="1"/>
    <col min="11527" max="11527" width="11.7109375" style="44" customWidth="1"/>
    <col min="11528" max="11528" width="12.7109375" style="44" customWidth="1"/>
    <col min="11529" max="11529" width="16.28515625" style="44" customWidth="1"/>
    <col min="11530" max="11530" width="12.5703125" style="44" customWidth="1"/>
    <col min="11531" max="11531" width="17.5703125" style="44" customWidth="1"/>
    <col min="11532" max="11532" width="12" style="44" customWidth="1"/>
    <col min="11533" max="11533" width="8.5703125" style="44"/>
    <col min="11534" max="11534" width="12" style="44" customWidth="1"/>
    <col min="11535" max="11535" width="11.42578125" style="44" customWidth="1"/>
    <col min="11536" max="11537" width="12" style="44" customWidth="1"/>
    <col min="11538" max="11774" width="8.5703125" style="44"/>
    <col min="11775" max="11775" width="13.28515625" style="44" bestFit="1" customWidth="1"/>
    <col min="11776" max="11776" width="16.28515625" style="44" customWidth="1"/>
    <col min="11777" max="11777" width="15.28515625" style="44" customWidth="1"/>
    <col min="11778" max="11778" width="14.42578125" style="44" customWidth="1"/>
    <col min="11779" max="11779" width="14.28515625" style="44" bestFit="1" customWidth="1"/>
    <col min="11780" max="11780" width="12.7109375" style="44" customWidth="1"/>
    <col min="11781" max="11781" width="19" style="44" customWidth="1"/>
    <col min="11782" max="11782" width="13" style="44" customWidth="1"/>
    <col min="11783" max="11783" width="11.7109375" style="44" customWidth="1"/>
    <col min="11784" max="11784" width="12.7109375" style="44" customWidth="1"/>
    <col min="11785" max="11785" width="16.28515625" style="44" customWidth="1"/>
    <col min="11786" max="11786" width="12.5703125" style="44" customWidth="1"/>
    <col min="11787" max="11787" width="17.5703125" style="44" customWidth="1"/>
    <col min="11788" max="11788" width="12" style="44" customWidth="1"/>
    <col min="11789" max="11789" width="8.5703125" style="44"/>
    <col min="11790" max="11790" width="12" style="44" customWidth="1"/>
    <col min="11791" max="11791" width="11.42578125" style="44" customWidth="1"/>
    <col min="11792" max="11793" width="12" style="44" customWidth="1"/>
    <col min="11794" max="12030" width="8.5703125" style="44"/>
    <col min="12031" max="12031" width="13.28515625" style="44" bestFit="1" customWidth="1"/>
    <col min="12032" max="12032" width="16.28515625" style="44" customWidth="1"/>
    <col min="12033" max="12033" width="15.28515625" style="44" customWidth="1"/>
    <col min="12034" max="12034" width="14.42578125" style="44" customWidth="1"/>
    <col min="12035" max="12035" width="14.28515625" style="44" bestFit="1" customWidth="1"/>
    <col min="12036" max="12036" width="12.7109375" style="44" customWidth="1"/>
    <col min="12037" max="12037" width="19" style="44" customWidth="1"/>
    <col min="12038" max="12038" width="13" style="44" customWidth="1"/>
    <col min="12039" max="12039" width="11.7109375" style="44" customWidth="1"/>
    <col min="12040" max="12040" width="12.7109375" style="44" customWidth="1"/>
    <col min="12041" max="12041" width="16.28515625" style="44" customWidth="1"/>
    <col min="12042" max="12042" width="12.5703125" style="44" customWidth="1"/>
    <col min="12043" max="12043" width="17.5703125" style="44" customWidth="1"/>
    <col min="12044" max="12044" width="12" style="44" customWidth="1"/>
    <col min="12045" max="12045" width="8.5703125" style="44"/>
    <col min="12046" max="12046" width="12" style="44" customWidth="1"/>
    <col min="12047" max="12047" width="11.42578125" style="44" customWidth="1"/>
    <col min="12048" max="12049" width="12" style="44" customWidth="1"/>
    <col min="12050" max="12286" width="8.5703125" style="44"/>
    <col min="12287" max="12287" width="13.28515625" style="44" bestFit="1" customWidth="1"/>
    <col min="12288" max="12288" width="16.28515625" style="44" customWidth="1"/>
    <col min="12289" max="12289" width="15.28515625" style="44" customWidth="1"/>
    <col min="12290" max="12290" width="14.42578125" style="44" customWidth="1"/>
    <col min="12291" max="12291" width="14.28515625" style="44" bestFit="1" customWidth="1"/>
    <col min="12292" max="12292" width="12.7109375" style="44" customWidth="1"/>
    <col min="12293" max="12293" width="19" style="44" customWidth="1"/>
    <col min="12294" max="12294" width="13" style="44" customWidth="1"/>
    <col min="12295" max="12295" width="11.7109375" style="44" customWidth="1"/>
    <col min="12296" max="12296" width="12.7109375" style="44" customWidth="1"/>
    <col min="12297" max="12297" width="16.28515625" style="44" customWidth="1"/>
    <col min="12298" max="12298" width="12.5703125" style="44" customWidth="1"/>
    <col min="12299" max="12299" width="17.5703125" style="44" customWidth="1"/>
    <col min="12300" max="12300" width="12" style="44" customWidth="1"/>
    <col min="12301" max="12301" width="8.5703125" style="44"/>
    <col min="12302" max="12302" width="12" style="44" customWidth="1"/>
    <col min="12303" max="12303" width="11.42578125" style="44" customWidth="1"/>
    <col min="12304" max="12305" width="12" style="44" customWidth="1"/>
    <col min="12306" max="12542" width="8.5703125" style="44"/>
    <col min="12543" max="12543" width="13.28515625" style="44" bestFit="1" customWidth="1"/>
    <col min="12544" max="12544" width="16.28515625" style="44" customWidth="1"/>
    <col min="12545" max="12545" width="15.28515625" style="44" customWidth="1"/>
    <col min="12546" max="12546" width="14.42578125" style="44" customWidth="1"/>
    <col min="12547" max="12547" width="14.28515625" style="44" bestFit="1" customWidth="1"/>
    <col min="12548" max="12548" width="12.7109375" style="44" customWidth="1"/>
    <col min="12549" max="12549" width="19" style="44" customWidth="1"/>
    <col min="12550" max="12550" width="13" style="44" customWidth="1"/>
    <col min="12551" max="12551" width="11.7109375" style="44" customWidth="1"/>
    <col min="12552" max="12552" width="12.7109375" style="44" customWidth="1"/>
    <col min="12553" max="12553" width="16.28515625" style="44" customWidth="1"/>
    <col min="12554" max="12554" width="12.5703125" style="44" customWidth="1"/>
    <col min="12555" max="12555" width="17.5703125" style="44" customWidth="1"/>
    <col min="12556" max="12556" width="12" style="44" customWidth="1"/>
    <col min="12557" max="12557" width="8.5703125" style="44"/>
    <col min="12558" max="12558" width="12" style="44" customWidth="1"/>
    <col min="12559" max="12559" width="11.42578125" style="44" customWidth="1"/>
    <col min="12560" max="12561" width="12" style="44" customWidth="1"/>
    <col min="12562" max="12798" width="8.5703125" style="44"/>
    <col min="12799" max="12799" width="13.28515625" style="44" bestFit="1" customWidth="1"/>
    <col min="12800" max="12800" width="16.28515625" style="44" customWidth="1"/>
    <col min="12801" max="12801" width="15.28515625" style="44" customWidth="1"/>
    <col min="12802" max="12802" width="14.42578125" style="44" customWidth="1"/>
    <col min="12803" max="12803" width="14.28515625" style="44" bestFit="1" customWidth="1"/>
    <col min="12804" max="12804" width="12.7109375" style="44" customWidth="1"/>
    <col min="12805" max="12805" width="19" style="44" customWidth="1"/>
    <col min="12806" max="12806" width="13" style="44" customWidth="1"/>
    <col min="12807" max="12807" width="11.7109375" style="44" customWidth="1"/>
    <col min="12808" max="12808" width="12.7109375" style="44" customWidth="1"/>
    <col min="12809" max="12809" width="16.28515625" style="44" customWidth="1"/>
    <col min="12810" max="12810" width="12.5703125" style="44" customWidth="1"/>
    <col min="12811" max="12811" width="17.5703125" style="44" customWidth="1"/>
    <col min="12812" max="12812" width="12" style="44" customWidth="1"/>
    <col min="12813" max="12813" width="8.5703125" style="44"/>
    <col min="12814" max="12814" width="12" style="44" customWidth="1"/>
    <col min="12815" max="12815" width="11.42578125" style="44" customWidth="1"/>
    <col min="12816" max="12817" width="12" style="44" customWidth="1"/>
    <col min="12818" max="13054" width="8.5703125" style="44"/>
    <col min="13055" max="13055" width="13.28515625" style="44" bestFit="1" customWidth="1"/>
    <col min="13056" max="13056" width="16.28515625" style="44" customWidth="1"/>
    <col min="13057" max="13057" width="15.28515625" style="44" customWidth="1"/>
    <col min="13058" max="13058" width="14.42578125" style="44" customWidth="1"/>
    <col min="13059" max="13059" width="14.28515625" style="44" bestFit="1" customWidth="1"/>
    <col min="13060" max="13060" width="12.7109375" style="44" customWidth="1"/>
    <col min="13061" max="13061" width="19" style="44" customWidth="1"/>
    <col min="13062" max="13062" width="13" style="44" customWidth="1"/>
    <col min="13063" max="13063" width="11.7109375" style="44" customWidth="1"/>
    <col min="13064" max="13064" width="12.7109375" style="44" customWidth="1"/>
    <col min="13065" max="13065" width="16.28515625" style="44" customWidth="1"/>
    <col min="13066" max="13066" width="12.5703125" style="44" customWidth="1"/>
    <col min="13067" max="13067" width="17.5703125" style="44" customWidth="1"/>
    <col min="13068" max="13068" width="12" style="44" customWidth="1"/>
    <col min="13069" max="13069" width="8.5703125" style="44"/>
    <col min="13070" max="13070" width="12" style="44" customWidth="1"/>
    <col min="13071" max="13071" width="11.42578125" style="44" customWidth="1"/>
    <col min="13072" max="13073" width="12" style="44" customWidth="1"/>
    <col min="13074" max="13310" width="8.5703125" style="44"/>
    <col min="13311" max="13311" width="13.28515625" style="44" bestFit="1" customWidth="1"/>
    <col min="13312" max="13312" width="16.28515625" style="44" customWidth="1"/>
    <col min="13313" max="13313" width="15.28515625" style="44" customWidth="1"/>
    <col min="13314" max="13314" width="14.42578125" style="44" customWidth="1"/>
    <col min="13315" max="13315" width="14.28515625" style="44" bestFit="1" customWidth="1"/>
    <col min="13316" max="13316" width="12.7109375" style="44" customWidth="1"/>
    <col min="13317" max="13317" width="19" style="44" customWidth="1"/>
    <col min="13318" max="13318" width="13" style="44" customWidth="1"/>
    <col min="13319" max="13319" width="11.7109375" style="44" customWidth="1"/>
    <col min="13320" max="13320" width="12.7109375" style="44" customWidth="1"/>
    <col min="13321" max="13321" width="16.28515625" style="44" customWidth="1"/>
    <col min="13322" max="13322" width="12.5703125" style="44" customWidth="1"/>
    <col min="13323" max="13323" width="17.5703125" style="44" customWidth="1"/>
    <col min="13324" max="13324" width="12" style="44" customWidth="1"/>
    <col min="13325" max="13325" width="8.5703125" style="44"/>
    <col min="13326" max="13326" width="12" style="44" customWidth="1"/>
    <col min="13327" max="13327" width="11.42578125" style="44" customWidth="1"/>
    <col min="13328" max="13329" width="12" style="44" customWidth="1"/>
    <col min="13330" max="13566" width="8.5703125" style="44"/>
    <col min="13567" max="13567" width="13.28515625" style="44" bestFit="1" customWidth="1"/>
    <col min="13568" max="13568" width="16.28515625" style="44" customWidth="1"/>
    <col min="13569" max="13569" width="15.28515625" style="44" customWidth="1"/>
    <col min="13570" max="13570" width="14.42578125" style="44" customWidth="1"/>
    <col min="13571" max="13571" width="14.28515625" style="44" bestFit="1" customWidth="1"/>
    <col min="13572" max="13572" width="12.7109375" style="44" customWidth="1"/>
    <col min="13573" max="13573" width="19" style="44" customWidth="1"/>
    <col min="13574" max="13574" width="13" style="44" customWidth="1"/>
    <col min="13575" max="13575" width="11.7109375" style="44" customWidth="1"/>
    <col min="13576" max="13576" width="12.7109375" style="44" customWidth="1"/>
    <col min="13577" max="13577" width="16.28515625" style="44" customWidth="1"/>
    <col min="13578" max="13578" width="12.5703125" style="44" customWidth="1"/>
    <col min="13579" max="13579" width="17.5703125" style="44" customWidth="1"/>
    <col min="13580" max="13580" width="12" style="44" customWidth="1"/>
    <col min="13581" max="13581" width="8.5703125" style="44"/>
    <col min="13582" max="13582" width="12" style="44" customWidth="1"/>
    <col min="13583" max="13583" width="11.42578125" style="44" customWidth="1"/>
    <col min="13584" max="13585" width="12" style="44" customWidth="1"/>
    <col min="13586" max="13822" width="8.5703125" style="44"/>
    <col min="13823" max="13823" width="13.28515625" style="44" bestFit="1" customWidth="1"/>
    <col min="13824" max="13824" width="16.28515625" style="44" customWidth="1"/>
    <col min="13825" max="13825" width="15.28515625" style="44" customWidth="1"/>
    <col min="13826" max="13826" width="14.42578125" style="44" customWidth="1"/>
    <col min="13827" max="13827" width="14.28515625" style="44" bestFit="1" customWidth="1"/>
    <col min="13828" max="13828" width="12.7109375" style="44" customWidth="1"/>
    <col min="13829" max="13829" width="19" style="44" customWidth="1"/>
    <col min="13830" max="13830" width="13" style="44" customWidth="1"/>
    <col min="13831" max="13831" width="11.7109375" style="44" customWidth="1"/>
    <col min="13832" max="13832" width="12.7109375" style="44" customWidth="1"/>
    <col min="13833" max="13833" width="16.28515625" style="44" customWidth="1"/>
    <col min="13834" max="13834" width="12.5703125" style="44" customWidth="1"/>
    <col min="13835" max="13835" width="17.5703125" style="44" customWidth="1"/>
    <col min="13836" max="13836" width="12" style="44" customWidth="1"/>
    <col min="13837" max="13837" width="8.5703125" style="44"/>
    <col min="13838" max="13838" width="12" style="44" customWidth="1"/>
    <col min="13839" max="13839" width="11.42578125" style="44" customWidth="1"/>
    <col min="13840" max="13841" width="12" style="44" customWidth="1"/>
    <col min="13842" max="14078" width="8.5703125" style="44"/>
    <col min="14079" max="14079" width="13.28515625" style="44" bestFit="1" customWidth="1"/>
    <col min="14080" max="14080" width="16.28515625" style="44" customWidth="1"/>
    <col min="14081" max="14081" width="15.28515625" style="44" customWidth="1"/>
    <col min="14082" max="14082" width="14.42578125" style="44" customWidth="1"/>
    <col min="14083" max="14083" width="14.28515625" style="44" bestFit="1" customWidth="1"/>
    <col min="14084" max="14084" width="12.7109375" style="44" customWidth="1"/>
    <col min="14085" max="14085" width="19" style="44" customWidth="1"/>
    <col min="14086" max="14086" width="13" style="44" customWidth="1"/>
    <col min="14087" max="14087" width="11.7109375" style="44" customWidth="1"/>
    <col min="14088" max="14088" width="12.7109375" style="44" customWidth="1"/>
    <col min="14089" max="14089" width="16.28515625" style="44" customWidth="1"/>
    <col min="14090" max="14090" width="12.5703125" style="44" customWidth="1"/>
    <col min="14091" max="14091" width="17.5703125" style="44" customWidth="1"/>
    <col min="14092" max="14092" width="12" style="44" customWidth="1"/>
    <col min="14093" max="14093" width="8.5703125" style="44"/>
    <col min="14094" max="14094" width="12" style="44" customWidth="1"/>
    <col min="14095" max="14095" width="11.42578125" style="44" customWidth="1"/>
    <col min="14096" max="14097" width="12" style="44" customWidth="1"/>
    <col min="14098" max="14334" width="8.5703125" style="44"/>
    <col min="14335" max="14335" width="13.28515625" style="44" bestFit="1" customWidth="1"/>
    <col min="14336" max="14336" width="16.28515625" style="44" customWidth="1"/>
    <col min="14337" max="14337" width="15.28515625" style="44" customWidth="1"/>
    <col min="14338" max="14338" width="14.42578125" style="44" customWidth="1"/>
    <col min="14339" max="14339" width="14.28515625" style="44" bestFit="1" customWidth="1"/>
    <col min="14340" max="14340" width="12.7109375" style="44" customWidth="1"/>
    <col min="14341" max="14341" width="19" style="44" customWidth="1"/>
    <col min="14342" max="14342" width="13" style="44" customWidth="1"/>
    <col min="14343" max="14343" width="11.7109375" style="44" customWidth="1"/>
    <col min="14344" max="14344" width="12.7109375" style="44" customWidth="1"/>
    <col min="14345" max="14345" width="16.28515625" style="44" customWidth="1"/>
    <col min="14346" max="14346" width="12.5703125" style="44" customWidth="1"/>
    <col min="14347" max="14347" width="17.5703125" style="44" customWidth="1"/>
    <col min="14348" max="14348" width="12" style="44" customWidth="1"/>
    <col min="14349" max="14349" width="8.5703125" style="44"/>
    <col min="14350" max="14350" width="12" style="44" customWidth="1"/>
    <col min="14351" max="14351" width="11.42578125" style="44" customWidth="1"/>
    <col min="14352" max="14353" width="12" style="44" customWidth="1"/>
    <col min="14354" max="14590" width="8.5703125" style="44"/>
    <col min="14591" max="14591" width="13.28515625" style="44" bestFit="1" customWidth="1"/>
    <col min="14592" max="14592" width="16.28515625" style="44" customWidth="1"/>
    <col min="14593" max="14593" width="15.28515625" style="44" customWidth="1"/>
    <col min="14594" max="14594" width="14.42578125" style="44" customWidth="1"/>
    <col min="14595" max="14595" width="14.28515625" style="44" bestFit="1" customWidth="1"/>
    <col min="14596" max="14596" width="12.7109375" style="44" customWidth="1"/>
    <col min="14597" max="14597" width="19" style="44" customWidth="1"/>
    <col min="14598" max="14598" width="13" style="44" customWidth="1"/>
    <col min="14599" max="14599" width="11.7109375" style="44" customWidth="1"/>
    <col min="14600" max="14600" width="12.7109375" style="44" customWidth="1"/>
    <col min="14601" max="14601" width="16.28515625" style="44" customWidth="1"/>
    <col min="14602" max="14602" width="12.5703125" style="44" customWidth="1"/>
    <col min="14603" max="14603" width="17.5703125" style="44" customWidth="1"/>
    <col min="14604" max="14604" width="12" style="44" customWidth="1"/>
    <col min="14605" max="14605" width="8.5703125" style="44"/>
    <col min="14606" max="14606" width="12" style="44" customWidth="1"/>
    <col min="14607" max="14607" width="11.42578125" style="44" customWidth="1"/>
    <col min="14608" max="14609" width="12" style="44" customWidth="1"/>
    <col min="14610" max="14846" width="8.5703125" style="44"/>
    <col min="14847" max="14847" width="13.28515625" style="44" bestFit="1" customWidth="1"/>
    <col min="14848" max="14848" width="16.28515625" style="44" customWidth="1"/>
    <col min="14849" max="14849" width="15.28515625" style="44" customWidth="1"/>
    <col min="14850" max="14850" width="14.42578125" style="44" customWidth="1"/>
    <col min="14851" max="14851" width="14.28515625" style="44" bestFit="1" customWidth="1"/>
    <col min="14852" max="14852" width="12.7109375" style="44" customWidth="1"/>
    <col min="14853" max="14853" width="19" style="44" customWidth="1"/>
    <col min="14854" max="14854" width="13" style="44" customWidth="1"/>
    <col min="14855" max="14855" width="11.7109375" style="44" customWidth="1"/>
    <col min="14856" max="14856" width="12.7109375" style="44" customWidth="1"/>
    <col min="14857" max="14857" width="16.28515625" style="44" customWidth="1"/>
    <col min="14858" max="14858" width="12.5703125" style="44" customWidth="1"/>
    <col min="14859" max="14859" width="17.5703125" style="44" customWidth="1"/>
    <col min="14860" max="14860" width="12" style="44" customWidth="1"/>
    <col min="14861" max="14861" width="8.5703125" style="44"/>
    <col min="14862" max="14862" width="12" style="44" customWidth="1"/>
    <col min="14863" max="14863" width="11.42578125" style="44" customWidth="1"/>
    <col min="14864" max="14865" width="12" style="44" customWidth="1"/>
    <col min="14866" max="15102" width="8.5703125" style="44"/>
    <col min="15103" max="15103" width="13.28515625" style="44" bestFit="1" customWidth="1"/>
    <col min="15104" max="15104" width="16.28515625" style="44" customWidth="1"/>
    <col min="15105" max="15105" width="15.28515625" style="44" customWidth="1"/>
    <col min="15106" max="15106" width="14.42578125" style="44" customWidth="1"/>
    <col min="15107" max="15107" width="14.28515625" style="44" bestFit="1" customWidth="1"/>
    <col min="15108" max="15108" width="12.7109375" style="44" customWidth="1"/>
    <col min="15109" max="15109" width="19" style="44" customWidth="1"/>
    <col min="15110" max="15110" width="13" style="44" customWidth="1"/>
    <col min="15111" max="15111" width="11.7109375" style="44" customWidth="1"/>
    <col min="15112" max="15112" width="12.7109375" style="44" customWidth="1"/>
    <col min="15113" max="15113" width="16.28515625" style="44" customWidth="1"/>
    <col min="15114" max="15114" width="12.5703125" style="44" customWidth="1"/>
    <col min="15115" max="15115" width="17.5703125" style="44" customWidth="1"/>
    <col min="15116" max="15116" width="12" style="44" customWidth="1"/>
    <col min="15117" max="15117" width="8.5703125" style="44"/>
    <col min="15118" max="15118" width="12" style="44" customWidth="1"/>
    <col min="15119" max="15119" width="11.42578125" style="44" customWidth="1"/>
    <col min="15120" max="15121" width="12" style="44" customWidth="1"/>
    <col min="15122" max="15358" width="8.5703125" style="44"/>
    <col min="15359" max="15359" width="13.28515625" style="44" bestFit="1" customWidth="1"/>
    <col min="15360" max="15360" width="16.28515625" style="44" customWidth="1"/>
    <col min="15361" max="15361" width="15.28515625" style="44" customWidth="1"/>
    <col min="15362" max="15362" width="14.42578125" style="44" customWidth="1"/>
    <col min="15363" max="15363" width="14.28515625" style="44" bestFit="1" customWidth="1"/>
    <col min="15364" max="15364" width="12.7109375" style="44" customWidth="1"/>
    <col min="15365" max="15365" width="19" style="44" customWidth="1"/>
    <col min="15366" max="15366" width="13" style="44" customWidth="1"/>
    <col min="15367" max="15367" width="11.7109375" style="44" customWidth="1"/>
    <col min="15368" max="15368" width="12.7109375" style="44" customWidth="1"/>
    <col min="15369" max="15369" width="16.28515625" style="44" customWidth="1"/>
    <col min="15370" max="15370" width="12.5703125" style="44" customWidth="1"/>
    <col min="15371" max="15371" width="17.5703125" style="44" customWidth="1"/>
    <col min="15372" max="15372" width="12" style="44" customWidth="1"/>
    <col min="15373" max="15373" width="8.5703125" style="44"/>
    <col min="15374" max="15374" width="12" style="44" customWidth="1"/>
    <col min="15375" max="15375" width="11.42578125" style="44" customWidth="1"/>
    <col min="15376" max="15377" width="12" style="44" customWidth="1"/>
    <col min="15378" max="15614" width="8.5703125" style="44"/>
    <col min="15615" max="15615" width="13.28515625" style="44" bestFit="1" customWidth="1"/>
    <col min="15616" max="15616" width="16.28515625" style="44" customWidth="1"/>
    <col min="15617" max="15617" width="15.28515625" style="44" customWidth="1"/>
    <col min="15618" max="15618" width="14.42578125" style="44" customWidth="1"/>
    <col min="15619" max="15619" width="14.28515625" style="44" bestFit="1" customWidth="1"/>
    <col min="15620" max="15620" width="12.7109375" style="44" customWidth="1"/>
    <col min="15621" max="15621" width="19" style="44" customWidth="1"/>
    <col min="15622" max="15622" width="13" style="44" customWidth="1"/>
    <col min="15623" max="15623" width="11.7109375" style="44" customWidth="1"/>
    <col min="15624" max="15624" width="12.7109375" style="44" customWidth="1"/>
    <col min="15625" max="15625" width="16.28515625" style="44" customWidth="1"/>
    <col min="15626" max="15626" width="12.5703125" style="44" customWidth="1"/>
    <col min="15627" max="15627" width="17.5703125" style="44" customWidth="1"/>
    <col min="15628" max="15628" width="12" style="44" customWidth="1"/>
    <col min="15629" max="15629" width="8.5703125" style="44"/>
    <col min="15630" max="15630" width="12" style="44" customWidth="1"/>
    <col min="15631" max="15631" width="11.42578125" style="44" customWidth="1"/>
    <col min="15632" max="15633" width="12" style="44" customWidth="1"/>
    <col min="15634" max="15870" width="8.5703125" style="44"/>
    <col min="15871" max="15871" width="13.28515625" style="44" bestFit="1" customWidth="1"/>
    <col min="15872" max="15872" width="16.28515625" style="44" customWidth="1"/>
    <col min="15873" max="15873" width="15.28515625" style="44" customWidth="1"/>
    <col min="15874" max="15874" width="14.42578125" style="44" customWidth="1"/>
    <col min="15875" max="15875" width="14.28515625" style="44" bestFit="1" customWidth="1"/>
    <col min="15876" max="15876" width="12.7109375" style="44" customWidth="1"/>
    <col min="15877" max="15877" width="19" style="44" customWidth="1"/>
    <col min="15878" max="15878" width="13" style="44" customWidth="1"/>
    <col min="15879" max="15879" width="11.7109375" style="44" customWidth="1"/>
    <col min="15880" max="15880" width="12.7109375" style="44" customWidth="1"/>
    <col min="15881" max="15881" width="16.28515625" style="44" customWidth="1"/>
    <col min="15882" max="15882" width="12.5703125" style="44" customWidth="1"/>
    <col min="15883" max="15883" width="17.5703125" style="44" customWidth="1"/>
    <col min="15884" max="15884" width="12" style="44" customWidth="1"/>
    <col min="15885" max="15885" width="8.5703125" style="44"/>
    <col min="15886" max="15886" width="12" style="44" customWidth="1"/>
    <col min="15887" max="15887" width="11.42578125" style="44" customWidth="1"/>
    <col min="15888" max="15889" width="12" style="44" customWidth="1"/>
    <col min="15890" max="16126" width="8.5703125" style="44"/>
    <col min="16127" max="16127" width="13.28515625" style="44" bestFit="1" customWidth="1"/>
    <col min="16128" max="16128" width="16.28515625" style="44" customWidth="1"/>
    <col min="16129" max="16129" width="15.28515625" style="44" customWidth="1"/>
    <col min="16130" max="16130" width="14.42578125" style="44" customWidth="1"/>
    <col min="16131" max="16131" width="14.28515625" style="44" bestFit="1" customWidth="1"/>
    <col min="16132" max="16132" width="12.7109375" style="44" customWidth="1"/>
    <col min="16133" max="16133" width="19" style="44" customWidth="1"/>
    <col min="16134" max="16134" width="13" style="44" customWidth="1"/>
    <col min="16135" max="16135" width="11.7109375" style="44" customWidth="1"/>
    <col min="16136" max="16136" width="12.7109375" style="44" customWidth="1"/>
    <col min="16137" max="16137" width="16.28515625" style="44" customWidth="1"/>
    <col min="16138" max="16138" width="12.5703125" style="44" customWidth="1"/>
    <col min="16139" max="16139" width="17.5703125" style="44" customWidth="1"/>
    <col min="16140" max="16140" width="12" style="44" customWidth="1"/>
    <col min="16141" max="16141" width="8.5703125" style="44"/>
    <col min="16142" max="16142" width="12" style="44" customWidth="1"/>
    <col min="16143" max="16143" width="11.42578125" style="44" customWidth="1"/>
    <col min="16144" max="16145" width="12" style="44" customWidth="1"/>
    <col min="16146" max="16384" width="8.5703125" style="44"/>
  </cols>
  <sheetData>
    <row r="1" spans="1:14" ht="14.25" customHeight="1" x14ac:dyDescent="0.3">
      <c r="A1" s="493" t="s">
        <v>0</v>
      </c>
      <c r="B1" s="494"/>
      <c r="C1" s="494"/>
      <c r="D1" s="46"/>
      <c r="E1" s="47"/>
      <c r="F1" s="48"/>
      <c r="H1" s="483" t="s">
        <v>1</v>
      </c>
      <c r="I1" s="484"/>
      <c r="J1" s="484"/>
      <c r="K1" s="485"/>
    </row>
    <row r="2" spans="1:14" ht="12.75" customHeight="1" x14ac:dyDescent="0.3">
      <c r="A2" s="495" t="s">
        <v>2</v>
      </c>
      <c r="B2" s="496"/>
      <c r="C2" s="496"/>
      <c r="D2" s="50"/>
      <c r="E2" s="45"/>
      <c r="F2" s="51"/>
      <c r="H2" s="486"/>
      <c r="I2" s="487"/>
      <c r="J2" s="487"/>
      <c r="K2" s="488"/>
    </row>
    <row r="3" spans="1:14" ht="19.5" customHeight="1" thickBot="1" x14ac:dyDescent="0.35">
      <c r="A3" s="497" t="s">
        <v>3</v>
      </c>
      <c r="B3" s="498" t="s">
        <v>4</v>
      </c>
      <c r="C3" s="498" t="s">
        <v>4</v>
      </c>
      <c r="D3" s="53"/>
      <c r="E3" s="54"/>
      <c r="F3" s="55"/>
      <c r="H3" s="489"/>
      <c r="I3" s="490"/>
      <c r="J3" s="490"/>
      <c r="K3" s="491"/>
    </row>
    <row r="4" spans="1:14" ht="16.5" customHeight="1" x14ac:dyDescent="0.3">
      <c r="A4" s="56"/>
      <c r="B4" s="56"/>
      <c r="C4" s="56"/>
      <c r="D4" s="56"/>
      <c r="E4" s="56"/>
      <c r="F4" s="56"/>
      <c r="G4" s="56"/>
      <c r="H4" s="56"/>
      <c r="I4" s="56"/>
      <c r="J4" s="56"/>
      <c r="K4" s="58"/>
    </row>
    <row r="5" spans="1:14" ht="19.5" customHeight="1" x14ac:dyDescent="0.3">
      <c r="A5" s="554" t="s">
        <v>85</v>
      </c>
      <c r="B5" s="555"/>
      <c r="C5" s="555"/>
      <c r="D5" s="555"/>
      <c r="E5" s="555"/>
      <c r="F5" s="555"/>
      <c r="G5" s="555"/>
      <c r="H5" s="555"/>
      <c r="I5" s="555"/>
      <c r="J5" s="555"/>
      <c r="K5" s="555"/>
    </row>
    <row r="6" spans="1:14" ht="66" customHeight="1" x14ac:dyDescent="0.3">
      <c r="A6" s="492" t="s">
        <v>5</v>
      </c>
      <c r="B6" s="59" t="s">
        <v>6</v>
      </c>
      <c r="C6" s="59" t="s">
        <v>24</v>
      </c>
      <c r="D6" s="59" t="s">
        <v>63</v>
      </c>
      <c r="E6" s="59"/>
      <c r="F6" s="59"/>
      <c r="G6" s="59" t="s">
        <v>25</v>
      </c>
      <c r="H6" s="59" t="s">
        <v>80</v>
      </c>
      <c r="I6" s="94" t="s">
        <v>26</v>
      </c>
      <c r="J6" s="96" t="s">
        <v>37</v>
      </c>
      <c r="K6" s="96" t="s">
        <v>38</v>
      </c>
    </row>
    <row r="7" spans="1:14" ht="18" customHeight="1" x14ac:dyDescent="0.3">
      <c r="A7" s="492"/>
      <c r="B7" s="61" t="s">
        <v>83</v>
      </c>
      <c r="C7" s="62">
        <v>60102.87</v>
      </c>
      <c r="D7" s="63">
        <f>178.02*13</f>
        <v>2314.2600000000002</v>
      </c>
      <c r="E7" s="45"/>
      <c r="F7" s="64"/>
      <c r="G7" s="65">
        <f>+C7+D7</f>
        <v>62417.130000000005</v>
      </c>
      <c r="H7" s="66">
        <f>G7*38.38%</f>
        <v>23955.694494000003</v>
      </c>
      <c r="I7" s="67">
        <f>+ROUND(+G7+H7,2)</f>
        <v>86372.82</v>
      </c>
      <c r="J7" s="97"/>
      <c r="K7" s="107">
        <f>+ROUND(I7*J7,2)</f>
        <v>0</v>
      </c>
    </row>
    <row r="8" spans="1:14" ht="18" customHeight="1" x14ac:dyDescent="0.3">
      <c r="A8" s="492"/>
      <c r="B8" s="61" t="s">
        <v>8</v>
      </c>
      <c r="C8" s="62">
        <v>47015.77</v>
      </c>
      <c r="D8" s="63">
        <f>139.22*13</f>
        <v>1809.86</v>
      </c>
      <c r="E8" s="70"/>
      <c r="F8" s="64"/>
      <c r="G8" s="65">
        <f>+C8+D8</f>
        <v>48825.63</v>
      </c>
      <c r="H8" s="66">
        <f>G8*38.38%</f>
        <v>18739.276794000001</v>
      </c>
      <c r="I8" s="67">
        <f>+ROUND(+G8+H8,2)</f>
        <v>67564.91</v>
      </c>
      <c r="J8" s="97"/>
      <c r="K8" s="107">
        <f>+ROUND(I8*J8,2)</f>
        <v>0</v>
      </c>
      <c r="L8" s="99"/>
      <c r="N8" s="52"/>
    </row>
    <row r="9" spans="1:14" ht="14.25" customHeight="1" x14ac:dyDescent="0.3">
      <c r="A9" s="71"/>
      <c r="B9" s="72"/>
      <c r="C9" s="108"/>
      <c r="D9" s="108"/>
      <c r="E9" s="108"/>
      <c r="F9" s="108"/>
      <c r="G9" s="108"/>
      <c r="H9" s="108"/>
      <c r="I9" s="108"/>
      <c r="J9" s="109"/>
      <c r="K9" s="108"/>
      <c r="L9" s="99"/>
      <c r="M9" s="52"/>
      <c r="N9" s="52"/>
    </row>
    <row r="10" spans="1:14" ht="84" customHeight="1" x14ac:dyDescent="0.3">
      <c r="A10" s="492" t="s">
        <v>57</v>
      </c>
      <c r="B10" s="74"/>
      <c r="C10" s="59" t="s">
        <v>30</v>
      </c>
      <c r="D10" s="59" t="s">
        <v>64</v>
      </c>
      <c r="E10" s="59" t="s">
        <v>31</v>
      </c>
      <c r="F10" s="59" t="s">
        <v>54</v>
      </c>
      <c r="G10" s="59" t="s">
        <v>32</v>
      </c>
      <c r="H10" s="59" t="s">
        <v>80</v>
      </c>
      <c r="I10" s="94" t="s">
        <v>33</v>
      </c>
      <c r="J10" s="96" t="s">
        <v>37</v>
      </c>
      <c r="K10" s="96" t="s">
        <v>38</v>
      </c>
      <c r="N10" s="52"/>
    </row>
    <row r="11" spans="1:14" ht="15.75" customHeight="1" x14ac:dyDescent="0.3">
      <c r="A11" s="492"/>
      <c r="B11" s="70" t="s">
        <v>11</v>
      </c>
      <c r="C11" s="110">
        <v>23501.93</v>
      </c>
      <c r="D11" s="63">
        <f>75.38*12</f>
        <v>904.56</v>
      </c>
      <c r="E11" s="68"/>
      <c r="F11" s="75">
        <f>+ROUND((C11+D11+E11)/12,2)</f>
        <v>2033.87</v>
      </c>
      <c r="G11" s="68">
        <f>+F11+D11+C11+E11</f>
        <v>26440.36</v>
      </c>
      <c r="H11" s="66">
        <f>G11*38.38%</f>
        <v>10147.810168000002</v>
      </c>
      <c r="I11" s="67">
        <f>+ROUND(+G11+H11,2)</f>
        <v>36588.17</v>
      </c>
      <c r="J11" s="97"/>
      <c r="K11" s="107">
        <f>+ROUND(I11*J11,2)</f>
        <v>0</v>
      </c>
    </row>
    <row r="12" spans="1:14" x14ac:dyDescent="0.3">
      <c r="A12" s="492"/>
      <c r="B12" s="76"/>
      <c r="C12" s="78"/>
      <c r="D12" s="77"/>
      <c r="E12" s="81"/>
      <c r="F12" s="78"/>
      <c r="G12" s="78"/>
      <c r="H12" s="78"/>
      <c r="I12" s="78"/>
      <c r="J12" s="78"/>
      <c r="K12" s="78"/>
    </row>
    <row r="13" spans="1:14" x14ac:dyDescent="0.3">
      <c r="A13" s="492"/>
      <c r="B13" s="70" t="s">
        <v>12</v>
      </c>
      <c r="C13" s="110">
        <v>19351.97</v>
      </c>
      <c r="D13" s="63">
        <f>62.06*12</f>
        <v>744.72</v>
      </c>
      <c r="E13" s="68"/>
      <c r="F13" s="75">
        <f>+ROUND((C13+D13+E13)/12,2)</f>
        <v>1674.72</v>
      </c>
      <c r="G13" s="68">
        <f>+F13+D13+C13+E13</f>
        <v>21771.41</v>
      </c>
      <c r="H13" s="66">
        <f>G13*38.38%</f>
        <v>8355.8671580000009</v>
      </c>
      <c r="I13" s="67">
        <f>+ROUND(+G13+H13,2)</f>
        <v>30127.279999999999</v>
      </c>
      <c r="J13" s="97"/>
      <c r="K13" s="107">
        <f>+ROUND(I13*J13,2)</f>
        <v>0</v>
      </c>
    </row>
    <row r="14" spans="1:14" x14ac:dyDescent="0.3">
      <c r="A14" s="492"/>
      <c r="B14" s="80"/>
      <c r="C14" s="81"/>
      <c r="D14" s="77"/>
      <c r="E14" s="81"/>
      <c r="F14" s="81"/>
      <c r="G14" s="78"/>
      <c r="H14" s="81"/>
      <c r="I14" s="81"/>
      <c r="J14" s="81"/>
      <c r="K14" s="81"/>
    </row>
    <row r="15" spans="1:14" x14ac:dyDescent="0.3">
      <c r="A15" s="492"/>
      <c r="B15" s="70" t="s">
        <v>13</v>
      </c>
      <c r="C15" s="110">
        <v>18390.84</v>
      </c>
      <c r="D15" s="63">
        <f>58.98*12</f>
        <v>707.76</v>
      </c>
      <c r="E15" s="68"/>
      <c r="F15" s="75">
        <f>+ROUND((C15+D15+E15)/12,2)</f>
        <v>1591.55</v>
      </c>
      <c r="G15" s="68">
        <f>+F15+D15+C15+E15</f>
        <v>20690.150000000001</v>
      </c>
      <c r="H15" s="66">
        <f>G15*38.38%</f>
        <v>7940.879570000001</v>
      </c>
      <c r="I15" s="67">
        <f>+ROUND(+G15+H15,2)</f>
        <v>28631.03</v>
      </c>
      <c r="J15" s="97"/>
      <c r="K15" s="107">
        <f>+ROUND(I15*J15,2)</f>
        <v>0</v>
      </c>
    </row>
    <row r="16" spans="1:14" x14ac:dyDescent="0.3">
      <c r="A16" s="492"/>
      <c r="B16" s="76"/>
      <c r="C16" s="111"/>
      <c r="D16" s="77"/>
      <c r="E16" s="112"/>
      <c r="F16" s="111"/>
      <c r="G16" s="111"/>
      <c r="H16" s="113"/>
      <c r="I16" s="113"/>
      <c r="J16" s="113"/>
      <c r="K16" s="113"/>
    </row>
    <row r="17" spans="1:11" ht="33" customHeight="1" x14ac:dyDescent="0.35">
      <c r="B17" s="45"/>
      <c r="C17" s="114"/>
      <c r="D17" s="115"/>
      <c r="E17" s="115"/>
      <c r="F17" s="114"/>
      <c r="G17" s="116" t="s">
        <v>15</v>
      </c>
      <c r="H17" s="117" t="s">
        <v>16</v>
      </c>
      <c r="I17" s="118"/>
      <c r="J17" s="119">
        <f>+J7</f>
        <v>0</v>
      </c>
      <c r="K17" s="120">
        <f>+K7</f>
        <v>0</v>
      </c>
    </row>
    <row r="18" spans="1:11" ht="29.25" customHeight="1" x14ac:dyDescent="0.35">
      <c r="B18" s="100"/>
      <c r="C18" s="100"/>
      <c r="D18" s="45"/>
      <c r="E18" s="45"/>
      <c r="F18" s="100"/>
      <c r="G18" s="116" t="s">
        <v>15</v>
      </c>
      <c r="H18" s="121" t="s">
        <v>17</v>
      </c>
      <c r="I18" s="64"/>
      <c r="J18" s="122">
        <f>+SUM(J8:J16)</f>
        <v>0</v>
      </c>
      <c r="K18" s="107">
        <f>+SUM(K8:K16)</f>
        <v>0</v>
      </c>
    </row>
    <row r="19" spans="1:11" ht="37.5" customHeight="1" x14ac:dyDescent="0.3">
      <c r="B19" s="100"/>
      <c r="C19" s="100"/>
      <c r="D19" s="100"/>
      <c r="E19" s="100"/>
      <c r="F19" s="100"/>
      <c r="G19" s="100"/>
      <c r="H19" s="35" t="s">
        <v>18</v>
      </c>
      <c r="I19" s="35"/>
      <c r="J19" s="101">
        <f>+SUM(J7:J16)</f>
        <v>0</v>
      </c>
      <c r="K19" s="98">
        <f>+SUM(K7:K16)</f>
        <v>0</v>
      </c>
    </row>
    <row r="20" spans="1:11" ht="18.75" customHeight="1" x14ac:dyDescent="0.3">
      <c r="I20" s="79"/>
      <c r="J20" s="79"/>
      <c r="K20" s="79"/>
    </row>
    <row r="21" spans="1:11" ht="19.5" thickBot="1" x14ac:dyDescent="0.35"/>
    <row r="22" spans="1:11" x14ac:dyDescent="0.3">
      <c r="A22" s="530" t="s">
        <v>48</v>
      </c>
      <c r="B22" s="531"/>
      <c r="C22" s="531"/>
      <c r="D22" s="531"/>
      <c r="E22" s="531"/>
      <c r="F22" s="531"/>
      <c r="G22" s="531"/>
      <c r="H22" s="531"/>
      <c r="I22" s="531"/>
      <c r="J22" s="531"/>
      <c r="K22" s="532"/>
    </row>
    <row r="23" spans="1:11" ht="44.25" customHeight="1" x14ac:dyDescent="0.3">
      <c r="A23" s="505" t="s">
        <v>81</v>
      </c>
      <c r="B23" s="505"/>
      <c r="C23" s="505"/>
      <c r="D23" s="505"/>
      <c r="E23" s="505"/>
      <c r="F23" s="505"/>
      <c r="G23" s="505"/>
      <c r="H23" s="505"/>
      <c r="I23" s="505"/>
      <c r="J23" s="505"/>
      <c r="K23" s="505"/>
    </row>
    <row r="24" spans="1:11" ht="51.75" customHeight="1" thickBot="1" x14ac:dyDescent="0.35">
      <c r="A24" s="556" t="s">
        <v>84</v>
      </c>
      <c r="B24" s="557"/>
      <c r="C24" s="557"/>
      <c r="D24" s="557"/>
      <c r="E24" s="557"/>
      <c r="F24" s="557"/>
      <c r="G24" s="557"/>
      <c r="H24" s="557"/>
      <c r="I24" s="557"/>
      <c r="J24" s="557"/>
      <c r="K24" s="558"/>
    </row>
  </sheetData>
  <sheetProtection selectLockedCells="1" selectUnlockedCells="1"/>
  <mergeCells count="11">
    <mergeCell ref="A10:A16"/>
    <mergeCell ref="A22:K22"/>
    <mergeCell ref="A23:K23"/>
    <mergeCell ref="A24:K24"/>
    <mergeCell ref="A1:C1"/>
    <mergeCell ref="A2:C2"/>
    <mergeCell ref="A3:C3"/>
    <mergeCell ref="A5:K5"/>
    <mergeCell ref="A6:A8"/>
    <mergeCell ref="H1:K1"/>
    <mergeCell ref="H2:K3"/>
  </mergeCells>
  <pageMargins left="0.45" right="0.47013888888888888" top="0.62013888888888891" bottom="0.47013888888888888" header="0.51180555555555551" footer="0.51180555555555551"/>
  <pageSetup paperSize="9" scale="69" firstPageNumber="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1E71D-307C-4C15-9FF7-EA2B9B4E2029}">
  <sheetPr>
    <tabColor theme="5"/>
    <pageSetUpPr fitToPage="1"/>
  </sheetPr>
  <dimension ref="A1:AD23"/>
  <sheetViews>
    <sheetView showGridLines="0" zoomScale="70" zoomScaleNormal="70" zoomScaleSheetLayoutView="50" workbookViewId="0">
      <selection activeCell="A8" sqref="A8:AF8"/>
    </sheetView>
  </sheetViews>
  <sheetFormatPr defaultRowHeight="15" x14ac:dyDescent="0.25"/>
  <cols>
    <col min="4" max="4" width="1.28515625" customWidth="1"/>
    <col min="5" max="5" width="14.42578125" customWidth="1"/>
    <col min="6" max="8" width="13.5703125" customWidth="1"/>
    <col min="9" max="9" width="3.28515625" customWidth="1"/>
    <col min="10" max="16" width="15.7109375" customWidth="1"/>
    <col min="17" max="17" width="2.7109375" customWidth="1"/>
    <col min="18" max="18" width="15.7109375" customWidth="1"/>
    <col min="19" max="19" width="2.28515625" customWidth="1"/>
    <col min="20" max="22" width="15.7109375" customWidth="1"/>
    <col min="23" max="23" width="2.28515625" customWidth="1"/>
    <col min="24" max="24" width="14.7109375" customWidth="1"/>
    <col min="25" max="25" width="2.28515625" customWidth="1"/>
    <col min="26" max="28" width="15.7109375" customWidth="1"/>
    <col min="29" max="29" width="2.28515625" customWidth="1"/>
    <col min="30" max="30" width="15.7109375" customWidth="1"/>
  </cols>
  <sheetData>
    <row r="1" spans="1:30" ht="35.25" customHeight="1" x14ac:dyDescent="0.25">
      <c r="A1" s="541" t="s">
        <v>0</v>
      </c>
      <c r="B1" s="542"/>
      <c r="C1" s="542"/>
      <c r="D1" s="564"/>
      <c r="E1" s="564"/>
      <c r="F1" s="564"/>
      <c r="G1" s="564"/>
      <c r="H1" s="564"/>
      <c r="I1" s="565"/>
      <c r="J1" s="268"/>
      <c r="K1" s="566" t="s">
        <v>1</v>
      </c>
      <c r="L1" s="566"/>
      <c r="M1" s="566"/>
      <c r="N1" s="566"/>
      <c r="O1" s="566"/>
      <c r="P1" s="566"/>
      <c r="Q1" s="434"/>
      <c r="R1" s="573"/>
      <c r="S1" s="573"/>
      <c r="T1" s="573"/>
    </row>
    <row r="2" spans="1:30" ht="35.25" customHeight="1" x14ac:dyDescent="0.25">
      <c r="A2" s="546" t="s">
        <v>2</v>
      </c>
      <c r="B2" s="547"/>
      <c r="C2" s="547"/>
      <c r="D2" s="567"/>
      <c r="E2" s="567"/>
      <c r="F2" s="567"/>
      <c r="G2" s="567"/>
      <c r="H2" s="567"/>
      <c r="I2" s="568"/>
      <c r="J2" s="270"/>
      <c r="K2" s="569" t="s">
        <v>290</v>
      </c>
      <c r="L2" s="569"/>
      <c r="M2" s="569"/>
      <c r="N2" s="569"/>
      <c r="O2" s="569"/>
      <c r="P2" s="569"/>
      <c r="Q2" s="435"/>
      <c r="R2" s="573"/>
      <c r="S2" s="573"/>
      <c r="T2" s="573"/>
    </row>
    <row r="3" spans="1:30" ht="35.25" customHeight="1" thickBot="1" x14ac:dyDescent="0.3">
      <c r="A3" s="548" t="s">
        <v>3</v>
      </c>
      <c r="B3" s="549" t="s">
        <v>4</v>
      </c>
      <c r="C3" s="549" t="s">
        <v>4</v>
      </c>
      <c r="D3" s="570"/>
      <c r="E3" s="570"/>
      <c r="F3" s="570"/>
      <c r="G3" s="570"/>
      <c r="H3" s="570"/>
      <c r="I3" s="571"/>
      <c r="J3" s="269"/>
      <c r="K3" s="569"/>
      <c r="L3" s="569"/>
      <c r="M3" s="569"/>
      <c r="N3" s="569"/>
      <c r="O3" s="569"/>
      <c r="P3" s="569"/>
      <c r="Q3" s="435"/>
      <c r="R3" s="573"/>
      <c r="S3" s="573"/>
      <c r="T3" s="573"/>
    </row>
    <row r="4" spans="1:30" ht="15.75" thickBot="1" x14ac:dyDescent="0.3"/>
    <row r="5" spans="1:30" s="133" customFormat="1" ht="104.25" customHeight="1" thickTop="1" thickBot="1" x14ac:dyDescent="0.3">
      <c r="K5" s="576" t="s">
        <v>216</v>
      </c>
      <c r="L5" s="577"/>
      <c r="M5" s="582" t="s">
        <v>255</v>
      </c>
      <c r="N5" s="583"/>
      <c r="O5" s="578" t="s">
        <v>217</v>
      </c>
      <c r="P5" s="579"/>
      <c r="Q5" s="437"/>
      <c r="T5" s="574" t="s">
        <v>219</v>
      </c>
      <c r="U5" s="575"/>
      <c r="V5" s="454" t="s">
        <v>113</v>
      </c>
    </row>
    <row r="6" spans="1:30" ht="77.25" customHeight="1" thickTop="1" x14ac:dyDescent="0.25">
      <c r="A6" s="572" t="s">
        <v>87</v>
      </c>
      <c r="B6" s="572"/>
      <c r="C6" s="572"/>
      <c r="D6" s="134"/>
      <c r="E6" s="135" t="s">
        <v>215</v>
      </c>
      <c r="F6" s="136" t="s">
        <v>286</v>
      </c>
      <c r="G6" s="136" t="s">
        <v>287</v>
      </c>
      <c r="H6" s="137" t="s">
        <v>117</v>
      </c>
      <c r="I6" s="134"/>
      <c r="J6" s="293" t="s">
        <v>121</v>
      </c>
      <c r="K6" s="217" t="s">
        <v>109</v>
      </c>
      <c r="L6" s="439" t="s">
        <v>110</v>
      </c>
      <c r="M6" s="447" t="s">
        <v>256</v>
      </c>
      <c r="N6" s="448" t="s">
        <v>257</v>
      </c>
      <c r="O6" s="443" t="s">
        <v>98</v>
      </c>
      <c r="P6" s="224" t="s">
        <v>99</v>
      </c>
      <c r="Q6" s="438"/>
      <c r="R6" s="138" t="s">
        <v>218</v>
      </c>
      <c r="T6" s="273" t="s">
        <v>220</v>
      </c>
      <c r="U6" s="279" t="s">
        <v>221</v>
      </c>
      <c r="V6" s="455" t="s">
        <v>114</v>
      </c>
      <c r="X6" s="228" t="s">
        <v>123</v>
      </c>
      <c r="Z6" s="292" t="s">
        <v>118</v>
      </c>
      <c r="AA6" s="292" t="s">
        <v>119</v>
      </c>
      <c r="AB6" s="296" t="s">
        <v>120</v>
      </c>
      <c r="AD6" s="228" t="s">
        <v>122</v>
      </c>
    </row>
    <row r="7" spans="1:30" s="145" customFormat="1" ht="36.75" customHeight="1" x14ac:dyDescent="0.25">
      <c r="A7" s="563" t="s">
        <v>88</v>
      </c>
      <c r="B7" s="563"/>
      <c r="C7" s="563"/>
      <c r="D7" s="139"/>
      <c r="E7" s="140">
        <f>+'Tab.1 valore finanziario D.O.'!J7</f>
        <v>1</v>
      </c>
      <c r="F7" s="141">
        <f>+'Tab. 2.1  Presenti in servizio'!J7</f>
        <v>1</v>
      </c>
      <c r="G7" s="142">
        <f>+'Tab. 2.2 Comandati out'!J7</f>
        <v>0</v>
      </c>
      <c r="H7" s="143">
        <f>E7-F7-G7</f>
        <v>0</v>
      </c>
      <c r="I7" s="139"/>
      <c r="J7" s="294"/>
      <c r="K7" s="218"/>
      <c r="L7" s="225"/>
      <c r="M7" s="449"/>
      <c r="N7" s="225"/>
      <c r="O7" s="444"/>
      <c r="P7" s="225"/>
      <c r="R7" s="144">
        <f>H7-(SUM(J7:P7))</f>
        <v>0</v>
      </c>
      <c r="T7" s="274"/>
      <c r="U7" s="278"/>
      <c r="V7" s="284"/>
      <c r="X7" s="229">
        <f>R7-T7-U7-V7</f>
        <v>0</v>
      </c>
      <c r="Z7" s="291">
        <f>+'Tab. 2.1  Presenti in servizio'!K7</f>
        <v>0</v>
      </c>
      <c r="AA7" s="291">
        <f>+'Tab. 2.1  Presenti in servizio'!L7</f>
        <v>0</v>
      </c>
      <c r="AB7" s="297"/>
      <c r="AD7" s="229">
        <f>X7-(SUM(Z7:AB7))</f>
        <v>0</v>
      </c>
    </row>
    <row r="8" spans="1:30" s="145" customFormat="1" ht="36.75" customHeight="1" x14ac:dyDescent="0.25">
      <c r="A8" s="563" t="s">
        <v>89</v>
      </c>
      <c r="B8" s="563"/>
      <c r="C8" s="563"/>
      <c r="D8" s="139"/>
      <c r="E8" s="140">
        <f>+'Tab.1 valore finanziario D.O.'!J8</f>
        <v>17</v>
      </c>
      <c r="F8" s="141">
        <f>+'Tab. 2.1  Presenti in servizio'!J8</f>
        <v>4</v>
      </c>
      <c r="G8" s="142">
        <f>+'Tab. 2.2 Comandati out'!J8</f>
        <v>0</v>
      </c>
      <c r="H8" s="143">
        <f>E8-F8-G8</f>
        <v>13</v>
      </c>
      <c r="I8" s="139"/>
      <c r="J8" s="294"/>
      <c r="K8" s="218">
        <v>4</v>
      </c>
      <c r="L8" s="225"/>
      <c r="M8" s="449"/>
      <c r="N8" s="225"/>
      <c r="O8" s="444"/>
      <c r="P8" s="225"/>
      <c r="R8" s="144">
        <f>H8-(SUM(J8:P8))</f>
        <v>9</v>
      </c>
      <c r="T8" s="274">
        <v>2</v>
      </c>
      <c r="U8" s="278"/>
      <c r="V8" s="284"/>
      <c r="X8" s="229">
        <f>R8-T8-U8-V8</f>
        <v>7</v>
      </c>
      <c r="Z8" s="291">
        <f>+'Tab. 2.1  Presenti in servizio'!K8</f>
        <v>7</v>
      </c>
      <c r="AA8" s="291">
        <f>+'Tab. 2.1  Presenti in servizio'!L8</f>
        <v>0</v>
      </c>
      <c r="AB8" s="297"/>
      <c r="AD8" s="229">
        <f>X8-(SUM(Z8:AB8))</f>
        <v>0</v>
      </c>
    </row>
    <row r="9" spans="1:30" s="23" customFormat="1" ht="7.5" customHeight="1" x14ac:dyDescent="0.25">
      <c r="A9" s="146"/>
      <c r="B9" s="147"/>
      <c r="C9" s="148"/>
      <c r="D9" s="149"/>
      <c r="E9" s="150"/>
      <c r="F9" s="150"/>
      <c r="G9" s="150"/>
      <c r="H9" s="151"/>
      <c r="I9" s="149"/>
      <c r="J9" s="285"/>
      <c r="K9" s="219"/>
      <c r="L9" s="216"/>
      <c r="M9" s="219"/>
      <c r="N9" s="216"/>
      <c r="O9" s="152"/>
      <c r="P9" s="153"/>
      <c r="R9" s="154"/>
      <c r="T9" s="275"/>
      <c r="U9" s="280"/>
      <c r="V9" s="285"/>
      <c r="X9" s="230"/>
      <c r="Z9" s="271"/>
      <c r="AA9" s="271"/>
      <c r="AB9" s="271"/>
      <c r="AD9" s="230"/>
    </row>
    <row r="10" spans="1:30" s="145" customFormat="1" ht="36.75" customHeight="1" x14ac:dyDescent="0.25">
      <c r="A10" s="563" t="s">
        <v>100</v>
      </c>
      <c r="B10" s="563"/>
      <c r="C10" s="563"/>
      <c r="D10" s="139"/>
      <c r="E10" s="155">
        <f>+'Tab.1 valore finanziario D.O.'!J11</f>
        <v>0</v>
      </c>
      <c r="F10" s="141">
        <f>+'Tab. 2.1  Presenti in servizio'!J11</f>
        <v>0</v>
      </c>
      <c r="G10" s="142">
        <f>+'Tab. 2.2 Comandati out'!J11</f>
        <v>0</v>
      </c>
      <c r="H10" s="143">
        <f>E10-F10-G10</f>
        <v>0</v>
      </c>
      <c r="I10" s="139"/>
      <c r="J10" s="294"/>
      <c r="K10" s="218"/>
      <c r="L10" s="440"/>
      <c r="M10" s="449"/>
      <c r="N10" s="450"/>
      <c r="O10" s="444"/>
      <c r="P10" s="226"/>
      <c r="R10" s="144">
        <f>H10-(SUM(J10:P10))</f>
        <v>0</v>
      </c>
      <c r="T10" s="274"/>
      <c r="U10" s="281"/>
      <c r="V10" s="286"/>
      <c r="X10" s="229">
        <f>R10-T10-U10-V10</f>
        <v>0</v>
      </c>
      <c r="Z10" s="289"/>
      <c r="AA10" s="289"/>
      <c r="AB10" s="291">
        <f>+'Tab. 2.1  Presenti in servizio'!K11</f>
        <v>0</v>
      </c>
      <c r="AD10" s="229">
        <f>X10-(SUM(Z10:AB10))</f>
        <v>0</v>
      </c>
    </row>
    <row r="11" spans="1:30" s="145" customFormat="1" ht="36.75" customHeight="1" x14ac:dyDescent="0.25">
      <c r="A11" s="563" t="s">
        <v>90</v>
      </c>
      <c r="B11" s="563"/>
      <c r="C11" s="563"/>
      <c r="D11" s="139"/>
      <c r="E11" s="155">
        <f>+'Tab.1 valore finanziario D.O.'!J14</f>
        <v>141</v>
      </c>
      <c r="F11" s="141">
        <f>+'Tab. 2.1  Presenti in servizio'!J14</f>
        <v>121</v>
      </c>
      <c r="G11" s="156">
        <f>+'Tab. 2.2 Comandati out'!J14</f>
        <v>0</v>
      </c>
      <c r="H11" s="143">
        <f>E11-F11-G11</f>
        <v>20</v>
      </c>
      <c r="I11" s="139"/>
      <c r="J11" s="295"/>
      <c r="K11" s="220">
        <v>5</v>
      </c>
      <c r="L11" s="441">
        <v>6</v>
      </c>
      <c r="M11" s="451"/>
      <c r="N11" s="452"/>
      <c r="O11" s="445"/>
      <c r="P11" s="227"/>
      <c r="R11" s="144">
        <f>H11-(SUM(J11:P11))</f>
        <v>9</v>
      </c>
      <c r="T11" s="276">
        <v>1</v>
      </c>
      <c r="U11" s="282"/>
      <c r="V11" s="287"/>
      <c r="X11" s="229">
        <f>R11-T11-U11-V11</f>
        <v>8</v>
      </c>
      <c r="Z11" s="290"/>
      <c r="AA11" s="290"/>
      <c r="AB11" s="291">
        <f>+'Tab. 2.1  Presenti in servizio'!K14</f>
        <v>1</v>
      </c>
      <c r="AD11" s="229">
        <f>X11-(SUM(Z11:AB11))</f>
        <v>7</v>
      </c>
    </row>
    <row r="12" spans="1:30" s="145" customFormat="1" ht="36.75" customHeight="1" x14ac:dyDescent="0.25">
      <c r="A12" s="563" t="s">
        <v>91</v>
      </c>
      <c r="B12" s="563"/>
      <c r="C12" s="563"/>
      <c r="D12" s="139"/>
      <c r="E12" s="155">
        <f>+'Tab.1 valore finanziario D.O.'!J15</f>
        <v>251</v>
      </c>
      <c r="F12" s="141">
        <f>+'Tab. 2.1  Presenti in servizio'!J15</f>
        <v>199</v>
      </c>
      <c r="G12" s="156">
        <f>+'Tab. 2.2 Comandati out'!J15</f>
        <v>0</v>
      </c>
      <c r="H12" s="143">
        <f>E12-F12-G12</f>
        <v>52</v>
      </c>
      <c r="I12" s="139"/>
      <c r="J12" s="295"/>
      <c r="K12" s="220">
        <v>21</v>
      </c>
      <c r="L12" s="441">
        <v>10</v>
      </c>
      <c r="M12" s="451"/>
      <c r="N12" s="452"/>
      <c r="O12" s="445"/>
      <c r="P12" s="227"/>
      <c r="R12" s="144">
        <f>H12-(SUM(J12:P12))</f>
        <v>21</v>
      </c>
      <c r="T12" s="276">
        <v>18</v>
      </c>
      <c r="U12" s="282"/>
      <c r="V12" s="287"/>
      <c r="X12" s="229">
        <f>R12-T12-U12-V12</f>
        <v>3</v>
      </c>
      <c r="Z12" s="290"/>
      <c r="AA12" s="290"/>
      <c r="AB12" s="291">
        <f>+'Tab. 2.1  Presenti in servizio'!K15</f>
        <v>20</v>
      </c>
      <c r="AD12" s="229">
        <f>X12-(SUM(Z12:AB12))</f>
        <v>-17</v>
      </c>
    </row>
    <row r="13" spans="1:30" s="145" customFormat="1" ht="36.75" customHeight="1" x14ac:dyDescent="0.25">
      <c r="A13" s="563" t="s">
        <v>92</v>
      </c>
      <c r="B13" s="563"/>
      <c r="C13" s="563"/>
      <c r="D13" s="139"/>
      <c r="E13" s="155">
        <f>+'Tab.1 valore finanziario D.O.'!J16</f>
        <v>100</v>
      </c>
      <c r="F13" s="141">
        <f>+'Tab. 2.1  Presenti in servizio'!J16</f>
        <v>54</v>
      </c>
      <c r="G13" s="156">
        <f>+'Tab. 2.2 Comandati out'!J16</f>
        <v>0</v>
      </c>
      <c r="H13" s="143">
        <f>E13-F13-G13</f>
        <v>46</v>
      </c>
      <c r="I13" s="139"/>
      <c r="J13" s="294"/>
      <c r="K13" s="218">
        <v>29</v>
      </c>
      <c r="L13" s="225"/>
      <c r="M13" s="451"/>
      <c r="N13" s="225"/>
      <c r="O13" s="444"/>
      <c r="P13" s="225"/>
      <c r="R13" s="144">
        <f>H13-(SUM(J13:P13))</f>
        <v>17</v>
      </c>
      <c r="T13" s="274"/>
      <c r="U13" s="278"/>
      <c r="V13" s="284"/>
      <c r="X13" s="229">
        <f>R13-T13-U13-V13</f>
        <v>17</v>
      </c>
      <c r="Z13" s="289"/>
      <c r="AA13" s="289"/>
      <c r="AB13" s="291">
        <f>+'Tab. 2.1  Presenti in servizio'!K16</f>
        <v>0</v>
      </c>
      <c r="AD13" s="229">
        <f>X13-(SUM(Z13:AB13))</f>
        <v>17</v>
      </c>
    </row>
    <row r="14" spans="1:30" s="23" customFormat="1" ht="7.5" customHeight="1" x14ac:dyDescent="0.25">
      <c r="A14" s="146"/>
      <c r="B14" s="147"/>
      <c r="C14" s="147"/>
      <c r="D14" s="149"/>
      <c r="E14" s="150"/>
      <c r="F14" s="150"/>
      <c r="G14" s="150"/>
      <c r="H14" s="151"/>
      <c r="I14" s="149"/>
      <c r="J14" s="285"/>
      <c r="K14" s="219"/>
      <c r="L14" s="216"/>
      <c r="M14" s="219"/>
      <c r="N14" s="216"/>
      <c r="O14" s="152"/>
      <c r="P14" s="216"/>
      <c r="R14" s="154"/>
      <c r="T14" s="275"/>
      <c r="U14" s="280"/>
      <c r="V14" s="285"/>
      <c r="X14" s="230"/>
      <c r="Z14" s="271"/>
      <c r="AA14" s="271"/>
      <c r="AB14" s="271"/>
      <c r="AD14" s="230"/>
    </row>
    <row r="15" spans="1:30" ht="26.25" customHeight="1" thickBot="1" x14ac:dyDescent="0.3">
      <c r="A15" s="572" t="s">
        <v>93</v>
      </c>
      <c r="B15" s="572"/>
      <c r="C15" s="572"/>
      <c r="D15" s="139"/>
      <c r="E15" s="140">
        <f>SUM(E7:E13)</f>
        <v>510</v>
      </c>
      <c r="F15" s="156">
        <f>SUM(F7:F13)</f>
        <v>379</v>
      </c>
      <c r="G15" s="142">
        <f>SUM(G7:G13)</f>
        <v>0</v>
      </c>
      <c r="H15" s="143">
        <f>E15-F15-G15</f>
        <v>131</v>
      </c>
      <c r="I15" s="139"/>
      <c r="J15" s="288">
        <f>SUM(J7:J13)</f>
        <v>0</v>
      </c>
      <c r="K15" s="221">
        <f t="shared" ref="K15:O15" si="0">SUM(K7:K13)</f>
        <v>59</v>
      </c>
      <c r="L15" s="442">
        <f t="shared" si="0"/>
        <v>16</v>
      </c>
      <c r="M15" s="442">
        <f t="shared" si="0"/>
        <v>0</v>
      </c>
      <c r="N15" s="442">
        <f t="shared" si="0"/>
        <v>0</v>
      </c>
      <c r="O15" s="442">
        <f t="shared" si="0"/>
        <v>0</v>
      </c>
      <c r="P15" s="442">
        <f>SUM(P7:P13)</f>
        <v>0</v>
      </c>
      <c r="R15" s="144">
        <f>SUM(R7:R13)</f>
        <v>56</v>
      </c>
      <c r="T15" s="277">
        <f>SUM(T7:T13)</f>
        <v>21</v>
      </c>
      <c r="U15" s="283">
        <f>SUM(U7:U13)</f>
        <v>0</v>
      </c>
      <c r="V15" s="288">
        <f>SUM(V7:V13)</f>
        <v>0</v>
      </c>
      <c r="X15" s="229">
        <f>SUM(X7:X13)</f>
        <v>35</v>
      </c>
      <c r="Z15" s="272">
        <f>SUM(Z7:Z13)</f>
        <v>7</v>
      </c>
      <c r="AA15" s="272">
        <f t="shared" ref="AA15:AB15" si="1">SUM(AA7:AA13)</f>
        <v>0</v>
      </c>
      <c r="AB15" s="272">
        <f t="shared" si="1"/>
        <v>21</v>
      </c>
      <c r="AD15" s="229">
        <f>SUM(AD7:AD13)</f>
        <v>7</v>
      </c>
    </row>
    <row r="16" spans="1:30" ht="15.75" thickTop="1" x14ac:dyDescent="0.25"/>
    <row r="17" spans="1:25" ht="18.75" x14ac:dyDescent="0.3">
      <c r="A17" s="372" t="s">
        <v>273</v>
      </c>
    </row>
    <row r="18" spans="1:25" ht="79.5" customHeight="1" x14ac:dyDescent="0.25">
      <c r="A18" s="581" t="s">
        <v>270</v>
      </c>
      <c r="B18" s="581"/>
      <c r="C18" s="581"/>
      <c r="D18" s="581"/>
      <c r="E18" s="581"/>
      <c r="F18" s="581"/>
      <c r="G18" s="581"/>
      <c r="H18" s="581"/>
      <c r="I18" s="581"/>
      <c r="J18" s="581"/>
      <c r="K18" s="581"/>
      <c r="L18" s="581"/>
      <c r="M18" s="581"/>
      <c r="N18" s="581"/>
      <c r="O18" s="581"/>
      <c r="P18" s="581"/>
      <c r="Q18" s="581"/>
      <c r="R18" s="581"/>
      <c r="S18" s="581"/>
      <c r="T18" s="581"/>
      <c r="U18" s="581"/>
      <c r="V18" s="581"/>
      <c r="W18" s="266"/>
      <c r="X18" s="266"/>
      <c r="Y18" s="266"/>
    </row>
    <row r="19" spans="1:25" ht="22.5" customHeight="1" x14ac:dyDescent="0.25">
      <c r="A19" s="580" t="s">
        <v>101</v>
      </c>
      <c r="B19" s="580"/>
      <c r="C19" s="580"/>
      <c r="D19" s="580"/>
      <c r="E19" s="580"/>
      <c r="F19" s="580"/>
      <c r="G19" s="580"/>
      <c r="H19" s="580"/>
      <c r="I19" s="580"/>
      <c r="J19" s="580"/>
      <c r="K19" s="580"/>
      <c r="L19" s="580"/>
      <c r="M19" s="580"/>
      <c r="N19" s="580"/>
      <c r="O19" s="580"/>
      <c r="P19" s="580"/>
      <c r="Q19" s="580"/>
      <c r="R19" s="580"/>
      <c r="S19" s="580"/>
      <c r="T19" s="580"/>
      <c r="U19" s="580"/>
      <c r="V19" s="580"/>
      <c r="W19" s="267"/>
      <c r="X19" s="267"/>
      <c r="Y19" s="267"/>
    </row>
    <row r="20" spans="1:25" ht="18.75" x14ac:dyDescent="0.3">
      <c r="A20" s="469" t="s">
        <v>284</v>
      </c>
      <c r="B20" s="467"/>
      <c r="C20" s="467"/>
      <c r="D20" s="467"/>
      <c r="E20" s="467"/>
      <c r="F20" s="467"/>
      <c r="G20" s="467"/>
      <c r="H20" s="467"/>
      <c r="I20" s="467"/>
      <c r="J20" s="467"/>
      <c r="K20" s="467"/>
      <c r="L20" s="467"/>
      <c r="M20" s="467"/>
      <c r="N20" s="467"/>
      <c r="O20" s="467"/>
      <c r="P20" s="467"/>
      <c r="Q20" s="467"/>
      <c r="R20" s="467"/>
      <c r="S20" s="467"/>
      <c r="T20" s="467"/>
      <c r="U20" s="467"/>
      <c r="V20" s="468"/>
    </row>
    <row r="22" spans="1:25" ht="155.25" customHeight="1" x14ac:dyDescent="0.4">
      <c r="A22" s="562" t="s">
        <v>250</v>
      </c>
      <c r="B22" s="562"/>
      <c r="C22" s="562"/>
      <c r="D22" s="562"/>
      <c r="E22" s="562"/>
      <c r="F22" s="562"/>
      <c r="G22" s="562"/>
      <c r="H22" s="562"/>
      <c r="I22" s="562"/>
      <c r="J22" s="562"/>
      <c r="K22" s="562"/>
      <c r="L22" s="562"/>
      <c r="M22" s="562"/>
      <c r="N22" s="562"/>
      <c r="O22" s="562"/>
      <c r="P22" s="562"/>
      <c r="Q22" s="562"/>
      <c r="R22" s="562"/>
      <c r="S22" s="562"/>
      <c r="T22" s="562"/>
      <c r="U22" s="562"/>
      <c r="V22" s="562"/>
    </row>
    <row r="23" spans="1:25" x14ac:dyDescent="0.25">
      <c r="A23" s="433"/>
    </row>
  </sheetData>
  <mergeCells count="25">
    <mergeCell ref="O5:P5"/>
    <mergeCell ref="A19:V19"/>
    <mergeCell ref="A10:C10"/>
    <mergeCell ref="A11:C11"/>
    <mergeCell ref="A12:C12"/>
    <mergeCell ref="A13:C13"/>
    <mergeCell ref="A15:C15"/>
    <mergeCell ref="A18:V18"/>
    <mergeCell ref="M5:N5"/>
    <mergeCell ref="A22:V22"/>
    <mergeCell ref="A8:C8"/>
    <mergeCell ref="A1:C1"/>
    <mergeCell ref="D1:I1"/>
    <mergeCell ref="K1:P1"/>
    <mergeCell ref="A2:C2"/>
    <mergeCell ref="D2:I2"/>
    <mergeCell ref="K2:P3"/>
    <mergeCell ref="A3:C3"/>
    <mergeCell ref="D3:I3"/>
    <mergeCell ref="A6:C6"/>
    <mergeCell ref="A7:C7"/>
    <mergeCell ref="R1:T1"/>
    <mergeCell ref="R2:T3"/>
    <mergeCell ref="T5:U5"/>
    <mergeCell ref="K5:L5"/>
  </mergeCells>
  <pageMargins left="0.7" right="0.7" top="0.75" bottom="0.75" header="0.3" footer="0.3"/>
  <pageSetup paperSize="9" scale="37"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16</vt:i4>
      </vt:variant>
      <vt:variant>
        <vt:lpstr>Intervalli denominati</vt:lpstr>
      </vt:variant>
      <vt:variant>
        <vt:i4>2</vt:i4>
      </vt:variant>
    </vt:vector>
  </HeadingPairs>
  <TitlesOfParts>
    <vt:vector size="18" baseType="lpstr">
      <vt:lpstr>Tab.1 valore finanziario D.O.</vt:lpstr>
      <vt:lpstr>Tab. 3.1  Cessati anno 2025</vt:lpstr>
      <vt:lpstr>Tab.1_bis Riduzione DO</vt:lpstr>
      <vt:lpstr>Tab. 2.1  Presenti in servizio</vt:lpstr>
      <vt:lpstr>Tab. 2.2 Comandati out</vt:lpstr>
      <vt:lpstr>Tab. 3.2  Cessati anno 2026</vt:lpstr>
      <vt:lpstr>Tab. 3.3  Cessati anno 2027</vt:lpstr>
      <vt:lpstr>Tab. 3.4  Cessati anno 2027</vt:lpstr>
      <vt:lpstr>Tab. 4 Vacanze di Organico 2026</vt:lpstr>
      <vt:lpstr>Tab 4.1 Bandire e assumere 2026</vt:lpstr>
      <vt:lpstr>Tab. 4.2 Assunzioni  2026</vt:lpstr>
      <vt:lpstr>Tab. 4.3 Assunzioni 2027</vt:lpstr>
      <vt:lpstr>Tab. 4.4 Assunzioni 2028</vt:lpstr>
      <vt:lpstr>Tab.4.5 solo bandire  27 28 </vt:lpstr>
      <vt:lpstr>Tab. 5 Verifica tetto spesa</vt:lpstr>
      <vt:lpstr>Riepilogo Assunzioni 2025</vt:lpstr>
      <vt:lpstr>'Riepilogo Assunzioni 2025'!Area_stampa</vt:lpstr>
      <vt:lpstr>'Tab. 3.1  Cessati anno 2025'!Area_stampa</vt:lpstr>
    </vt:vector>
  </TitlesOfParts>
  <Company>Ministero Economia e Finanze - RGS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 Cinti</dc:creator>
  <cp:lastModifiedBy>Pietro Tarquini</cp:lastModifiedBy>
  <cp:lastPrinted>2026-01-21T12:30:59Z</cp:lastPrinted>
  <dcterms:created xsi:type="dcterms:W3CDTF">2023-05-11T09:15:36Z</dcterms:created>
  <dcterms:modified xsi:type="dcterms:W3CDTF">2026-01-22T09:50:58Z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097a60d-5525-435b-8989-8eb48ac0c8cd_Enabled">
    <vt:lpwstr>true</vt:lpwstr>
  </property>
  <property fmtid="{D5CDD505-2E9C-101B-9397-08002B2CF9AE}" pid="3" name="MSIP_Label_5097a60d-5525-435b-8989-8eb48ac0c8cd_SetDate">
    <vt:lpwstr>2023-11-27T11:46:15Z</vt:lpwstr>
  </property>
  <property fmtid="{D5CDD505-2E9C-101B-9397-08002B2CF9AE}" pid="4" name="MSIP_Label_5097a60d-5525-435b-8989-8eb48ac0c8cd_Method">
    <vt:lpwstr>Standard</vt:lpwstr>
  </property>
  <property fmtid="{D5CDD505-2E9C-101B-9397-08002B2CF9AE}" pid="5" name="MSIP_Label_5097a60d-5525-435b-8989-8eb48ac0c8cd_Name">
    <vt:lpwstr>defa4170-0d19-0005-0004-bc88714345d2</vt:lpwstr>
  </property>
  <property fmtid="{D5CDD505-2E9C-101B-9397-08002B2CF9AE}" pid="6" name="MSIP_Label_5097a60d-5525-435b-8989-8eb48ac0c8cd_SiteId">
    <vt:lpwstr>3e90938b-8b27-4762-b4e8-006a8127a119</vt:lpwstr>
  </property>
  <property fmtid="{D5CDD505-2E9C-101B-9397-08002B2CF9AE}" pid="7" name="MSIP_Label_5097a60d-5525-435b-8989-8eb48ac0c8cd_ActionId">
    <vt:lpwstr>002679b6-28a1-46fb-bdd3-db2817607f3f</vt:lpwstr>
  </property>
  <property fmtid="{D5CDD505-2E9C-101B-9397-08002B2CF9AE}" pid="8" name="MSIP_Label_5097a60d-5525-435b-8989-8eb48ac0c8cd_ContentBits">
    <vt:lpwstr>0</vt:lpwstr>
  </property>
</Properties>
</file>